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500" activeTab="0"/>
  </bookViews>
  <sheets>
    <sheet name="OPĆI DIO" sheetId="1" r:id="rId1"/>
    <sheet name="PLAN PRIHODA" sheetId="2" r:id="rId2"/>
    <sheet name="PLAN RASHODA I IZDATAKA" sheetId="3" r:id="rId3"/>
  </sheets>
  <definedNames>
    <definedName name="Excel_BuiltIn_Print_Area" localSheetId="0">'OPĆI DIO'!$A$16:$H$40</definedName>
    <definedName name="Excel_BuiltIn_Print_Area" localSheetId="1">'PLAN PRIHODA'!#REF!</definedName>
    <definedName name="Excel_BuiltIn_Print_Titles" localSheetId="1">'PLAN PRIHODA'!#REF!</definedName>
    <definedName name="_xlnm.Print_Area" localSheetId="0">'OPĆI DIO'!$A$16:$H$40</definedName>
    <definedName name="_xlnm.Print_Area" localSheetId="1">'PLAN PRIHODA'!#REF!</definedName>
  </definedNames>
  <calcPr fullCalcOnLoad="1"/>
</workbook>
</file>

<file path=xl/sharedStrings.xml><?xml version="1.0" encoding="utf-8"?>
<sst xmlns="http://schemas.openxmlformats.org/spreadsheetml/2006/main" count="174" uniqueCount="112">
  <si>
    <t>OPĆI DIO</t>
  </si>
  <si>
    <t>Prijedlog plana 
za 2022.</t>
  </si>
  <si>
    <t>Projekcija plana
za 2023.</t>
  </si>
  <si>
    <t>Projekcija plana 
za 2024.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</si>
  <si>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</si>
  <si>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</si>
  <si>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</si>
  <si>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</si>
  <si>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</si>
  <si>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</si>
  <si>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</si>
  <si>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 / MANJKA IZ PRETHODNE(IH) GODINE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</si>
  <si>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</si>
  <si>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</si>
  <si>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</si>
  <si>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</si>
  <si>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</si>
  <si>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</si>
  <si>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 kunama</t>
  </si>
  <si>
    <t>Izvor prihoda i primitaka</t>
  </si>
  <si>
    <t>2022.</t>
  </si>
  <si>
    <t>Oznaka                           rač. iz                                      računskog                                         plana</t>
  </si>
  <si>
    <t>Ukupno (po izvorima)</t>
  </si>
  <si>
    <t>Ukupno prihodi i primici za 2022.</t>
  </si>
  <si>
    <t>2023.</t>
  </si>
  <si>
    <t>Ukupno prihodi i primici za 2023.</t>
  </si>
  <si>
    <t>2024.</t>
  </si>
  <si>
    <t>Ukupno prihodi i primici za 2024.</t>
  </si>
  <si>
    <t>Naziv</t>
  </si>
  <si>
    <t>PRIJEDLOG PLANA ZA 2022.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</si>
  <si>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</si>
  <si>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</si>
  <si>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</si>
  <si>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</si>
  <si>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</si>
  <si>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</si>
  <si>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</si>
  <si>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</si>
  <si>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</si>
  <si>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</si>
  <si>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</si>
  <si>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</si>
  <si>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 xml:space="preserve">  Šifra programa/  projekta Račun</t>
  </si>
  <si>
    <t>Opći prihodi i primici         ( izvor 11)</t>
  </si>
  <si>
    <t>Vlastiti prihodi (izvor 25)</t>
  </si>
  <si>
    <t>Prihodi za posebne namjene (izvor 31)</t>
  </si>
  <si>
    <t>Pomoći (izvor 44)</t>
  </si>
  <si>
    <t>Donacije (izvor 55)</t>
  </si>
  <si>
    <t>Ministarstvo (izvor 49)</t>
  </si>
  <si>
    <t>PROJEKCIJA PLANA ZA 2023.</t>
  </si>
  <si>
    <t>PROJEKCIJA PLANA ZA 2024.</t>
  </si>
  <si>
    <t>8054</t>
  </si>
  <si>
    <t>DEC funkcije-minimalni standard</t>
  </si>
  <si>
    <t>RASHODI POSLOVANJA</t>
  </si>
  <si>
    <t>Ostali nespomenuti rashodi poslovanja</t>
  </si>
  <si>
    <t>Rashodi za zasposlene</t>
  </si>
  <si>
    <t>Ostali projekti u osnovnom školstvu</t>
  </si>
  <si>
    <t>Naknade građanima  (učenicima)</t>
  </si>
  <si>
    <t>Ostale naknade iz proračuna</t>
  </si>
  <si>
    <t>Produženi boravak</t>
  </si>
  <si>
    <t>Stručno razvojne službe</t>
  </si>
  <si>
    <t>Nabava školskih udžbenika</t>
  </si>
  <si>
    <t>Knjige, umjetnička djela i ostale izložbene vrijednosti</t>
  </si>
  <si>
    <t>Kapitalno ulaganje u školstvo-minimalni standard</t>
  </si>
  <si>
    <t>Školska oprema</t>
  </si>
  <si>
    <t>Postrojenja i oprema</t>
  </si>
  <si>
    <t>SVEUKUPNO</t>
  </si>
  <si>
    <t>Materijalni I financijski rashodi</t>
  </si>
  <si>
    <t>A805401</t>
  </si>
  <si>
    <t>T805404</t>
  </si>
  <si>
    <t xml:space="preserve">REDOVNA DJELATNOST OSNOVNOG OBRAZOVANJA </t>
  </si>
  <si>
    <t>DEC funkcije-iznad minimalnog financijskog standarda</t>
  </si>
  <si>
    <t>A805502</t>
  </si>
  <si>
    <t>A805506</t>
  </si>
  <si>
    <t>A805523</t>
  </si>
  <si>
    <t>Asistent u nastavi</t>
  </si>
  <si>
    <t>A805536</t>
  </si>
  <si>
    <t>A805539</t>
  </si>
  <si>
    <t>A805540</t>
  </si>
  <si>
    <t>Shema školskog voća</t>
  </si>
  <si>
    <t>K805602</t>
  </si>
  <si>
    <t>PLAN PRIHODA I PRIMITAKA za 2022. -2024.</t>
  </si>
  <si>
    <t>Opći prihodi i primici  (izvor 11)</t>
  </si>
  <si>
    <t>Vlastiti prihodi  (izvor 25)</t>
  </si>
  <si>
    <t>Višak // Manjak poslovnja  (izvor 29)</t>
  </si>
  <si>
    <t>Prihodi za posebne namjene  (izvor 31)</t>
  </si>
  <si>
    <t>Pomoći  EU     ( izvor 44)</t>
  </si>
  <si>
    <t>Ministarstvo znanosti i obrazovanja (rasshodi za zaposlene - izvor 49)</t>
  </si>
  <si>
    <t>Donacije     (izvor 55)</t>
  </si>
  <si>
    <t>PRIJEDLOG FINANCIJSKOG PLANA OSNOVNE ŠKOLE MARINA GETALDIĆA ZA 2022. I                                                                                                                                                PROJEKCIJA PLANA ZA  2023. I 2024. GODINU</t>
  </si>
  <si>
    <t xml:space="preserve">Na temelju   Zakona o proračunu ( N.N. 87/08., 136/12. i 15/15. ) i članka 59. Statuta Osnovne škole Marina Getaldića, Dubrovnik,   </t>
  </si>
  <si>
    <t>Školski odbor Osnovne škole Marina Getaldića, Dubrovnik na  5. sjednici, održanoj 28. prosinca 2021. godine, donio je</t>
  </si>
  <si>
    <t>3. Obrazloženja  Financijskog plana,</t>
  </si>
  <si>
    <t>Donosi se  Financijski plan Osnovne škole Marina Getaldića, Dubrovnik za  2022. godinu i projekcije za 2023. i 2024. godinu, a sastoji se od :</t>
  </si>
  <si>
    <t>1. Procjene prihoda i primitaka za 2022. – 2024. godinu,</t>
  </si>
  <si>
    <t>2. Procjene rashoda i izdataka za   2022. – 2024. godinu,</t>
  </si>
  <si>
    <t>Prihodi i rashodi, primitci i izdatci po ekonomskoj klasifikaciji,  po izvorima financiranja,  razvrstano po programima, aktivnostima i projektima utvrđuju se u Računu prihoda i rashoda  u Financijskom planu Osnovne škole Marina Getaldića za 2022. i projekcijama za 2023. i 2024. godinu, izrađeni na obrascima iz članka 1. ove Odluke,  prema modelu financijskog plana danom u Uputi nadležnog proračuna čiji su sastavni dio, kako slijedi:</t>
  </si>
  <si>
    <t>Članak 1.</t>
  </si>
  <si>
    <t>Članak 2.</t>
  </si>
  <si>
    <t>Članak 3.</t>
  </si>
  <si>
    <t>3. Obrazloženje Financijskog plana sastavni je dio ove Odluke, te se  daje  u prilogu.</t>
  </si>
  <si>
    <t>Članak 4.</t>
  </si>
  <si>
    <t>Ovaj Financijski plan za 2022. godinu s projekcijama za 2023. i 2024. godinu stupa na snagu danom donošenja, a primjenjuje se od 1. siječnja 2022. godine.</t>
  </si>
  <si>
    <t>Dubrovnik, 28. prosinca 2021. g.</t>
  </si>
  <si>
    <t>Klasa:  400-01/21-01/04</t>
  </si>
  <si>
    <t>UrBroj: 2117/01-19-01-21-01</t>
  </si>
  <si>
    <t xml:space="preserve">Kapitalno ulaganje u školstvo - iznad minimalnog financijskog standarda </t>
  </si>
  <si>
    <t>K805702</t>
  </si>
  <si>
    <t>Školske zgrade</t>
  </si>
  <si>
    <t>Rashodi za dodatna ulaganja na nefinancijskoj imovini</t>
  </si>
  <si>
    <t>Dodatna ulaganja na građevinskim objektima</t>
  </si>
  <si>
    <t>DODATAK PLAN 2022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</si>
</sst>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0">
    <font>
      <sz val="10"/>
      <color indexed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i/>
      <u val="single"/>
      <sz val="10"/>
      <color indexed="8"/>
      <name val="MS Sans Serif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MS Sans Serif"/>
      <family val="0"/>
    </font>
    <font>
      <b/>
      <sz val="12"/>
      <color indexed="10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Times New Roman"/>
      <family val="1"/>
    </font>
    <font>
      <b/>
      <u val="single"/>
      <sz val="10"/>
      <color rgb="FFFF0000"/>
      <name val="MS Sans Serif"/>
      <family val="0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500036239624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1" applyNumberFormat="0" applyFont="0" applyAlignment="0" applyProtection="0"/>
    <xf numFmtId="0" fontId="49" fillId="13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5" fillId="18" borderId="4" applyNumberFormat="0" applyAlignment="0" applyProtection="0"/>
    <xf numFmtId="0" fontId="5" fillId="18" borderId="5" applyNumberFormat="0" applyAlignment="0" applyProtection="0"/>
    <xf numFmtId="0" fontId="50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53" fillId="20" borderId="0" applyNumberFormat="0" applyBorder="0" applyAlignment="0" applyProtection="0"/>
    <xf numFmtId="0" fontId="2" fillId="0" borderId="0">
      <alignment/>
      <protection/>
    </xf>
    <xf numFmtId="0" fontId="0" fillId="4" borderId="9" applyNumberFormat="0" applyAlignment="0" applyProtection="0"/>
    <xf numFmtId="9" fontId="1" fillId="0" borderId="0" applyFill="0" applyBorder="0" applyAlignment="0" applyProtection="0"/>
    <xf numFmtId="0" fontId="13" fillId="0" borderId="10" applyNumberFormat="0" applyFill="0" applyAlignment="0" applyProtection="0"/>
    <xf numFmtId="0" fontId="6" fillId="21" borderId="11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2" fillId="7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13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3" fillId="0" borderId="14" xfId="0" applyFont="1" applyBorder="1" applyAlignment="1">
      <alignment horizontal="center" wrapText="1"/>
    </xf>
    <xf numFmtId="0" fontId="23" fillId="0" borderId="14" xfId="0" applyNumberFormat="1" applyFont="1" applyFill="1" applyBorder="1" applyAlignment="1" applyProtection="1">
      <alignment horizontal="left"/>
      <protection/>
    </xf>
    <xf numFmtId="0" fontId="24" fillId="18" borderId="15" xfId="0" applyNumberFormat="1" applyFont="1" applyFill="1" applyBorder="1" applyAlignment="1" applyProtection="1">
      <alignment horizontal="center" wrapText="1"/>
      <protection/>
    </xf>
    <xf numFmtId="0" fontId="24" fillId="18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center" vertical="center" wrapText="1"/>
    </xf>
    <xf numFmtId="3" fontId="23" fillId="22" borderId="15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right"/>
    </xf>
    <xf numFmtId="0" fontId="25" fillId="22" borderId="13" xfId="0" applyFont="1" applyFill="1" applyBorder="1" applyAlignment="1">
      <alignment horizontal="left"/>
    </xf>
    <xf numFmtId="0" fontId="1" fillId="22" borderId="14" xfId="0" applyNumberFormat="1" applyFont="1" applyFill="1" applyBorder="1" applyAlignment="1" applyProtection="1">
      <alignment/>
      <protection/>
    </xf>
    <xf numFmtId="3" fontId="23" fillId="0" borderId="15" xfId="0" applyNumberFormat="1" applyFont="1" applyFill="1" applyBorder="1" applyAlignment="1" applyProtection="1">
      <alignment horizontal="right" wrapText="1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23" fillId="0" borderId="15" xfId="0" applyNumberFormat="1" applyFont="1" applyBorder="1" applyAlignment="1">
      <alignment horizontal="right"/>
    </xf>
    <xf numFmtId="3" fontId="23" fillId="22" borderId="15" xfId="0" applyNumberFormat="1" applyFont="1" applyFill="1" applyBorder="1" applyAlignment="1" applyProtection="1">
      <alignment horizontal="right" wrapText="1"/>
      <protection/>
    </xf>
    <xf numFmtId="0" fontId="24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3" fontId="23" fillId="23" borderId="13" xfId="0" applyNumberFormat="1" applyFont="1" applyFill="1" applyBorder="1" applyAlignment="1">
      <alignment horizontal="right"/>
    </xf>
    <xf numFmtId="3" fontId="23" fillId="23" borderId="15" xfId="0" applyNumberFormat="1" applyFont="1" applyFill="1" applyBorder="1" applyAlignment="1" applyProtection="1">
      <alignment horizontal="right" wrapText="1"/>
      <protection/>
    </xf>
    <xf numFmtId="3" fontId="23" fillId="22" borderId="13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29" fillId="18" borderId="17" xfId="0" applyNumberFormat="1" applyFont="1" applyFill="1" applyBorder="1" applyAlignment="1">
      <alignment horizontal="right" vertical="top" wrapText="1"/>
    </xf>
    <xf numFmtId="1" fontId="29" fillId="18" borderId="18" xfId="0" applyNumberFormat="1" applyFont="1" applyFill="1" applyBorder="1" applyAlignment="1">
      <alignment horizontal="left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left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/>
    </xf>
    <xf numFmtId="3" fontId="1" fillId="0" borderId="24" xfId="0" applyNumberFormat="1" applyFont="1" applyBorder="1" applyAlignment="1">
      <alignment horizont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left" wrapText="1"/>
    </xf>
    <xf numFmtId="1" fontId="1" fillId="0" borderId="28" xfId="0" applyNumberFormat="1" applyFont="1" applyBorder="1" applyAlignment="1">
      <alignment horizontal="left" wrapText="1"/>
    </xf>
    <xf numFmtId="1" fontId="1" fillId="0" borderId="29" xfId="0" applyNumberFormat="1" applyFont="1" applyBorder="1" applyAlignment="1">
      <alignment wrapText="1"/>
    </xf>
    <xf numFmtId="1" fontId="29" fillId="0" borderId="30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1" fontId="29" fillId="0" borderId="17" xfId="0" applyNumberFormat="1" applyFont="1" applyFill="1" applyBorder="1" applyAlignment="1">
      <alignment horizontal="right" vertical="top" wrapText="1"/>
    </xf>
    <xf numFmtId="1" fontId="29" fillId="0" borderId="18" xfId="0" applyNumberFormat="1" applyFont="1" applyFill="1" applyBorder="1" applyAlignment="1">
      <alignment horizontal="left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35" fillId="24" borderId="31" xfId="0" applyFont="1" applyFill="1" applyBorder="1" applyAlignment="1">
      <alignment horizontal="center" vertical="center" wrapText="1"/>
    </xf>
    <xf numFmtId="0" fontId="36" fillId="24" borderId="32" xfId="0" applyFont="1" applyFill="1" applyBorder="1" applyAlignment="1">
      <alignment horizontal="center" vertical="center" wrapText="1"/>
    </xf>
    <xf numFmtId="0" fontId="35" fillId="24" borderId="32" xfId="0" applyFont="1" applyFill="1" applyBorder="1" applyAlignment="1">
      <alignment horizontal="center" vertical="center" wrapText="1"/>
    </xf>
    <xf numFmtId="0" fontId="35" fillId="24" borderId="32" xfId="0" applyFont="1" applyFill="1" applyBorder="1" applyAlignment="1">
      <alignment horizontal="center" vertical="center" wrapText="1"/>
    </xf>
    <xf numFmtId="0" fontId="24" fillId="25" borderId="32" xfId="0" applyFont="1" applyFill="1" applyBorder="1" applyAlignment="1" quotePrefix="1">
      <alignment horizontal="left"/>
    </xf>
    <xf numFmtId="3" fontId="24" fillId="25" borderId="3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4" fillId="0" borderId="32" xfId="0" applyFont="1" applyBorder="1" applyAlignment="1" quotePrefix="1">
      <alignment horizontal="left"/>
    </xf>
    <xf numFmtId="0" fontId="24" fillId="0" borderId="32" xfId="0" applyFont="1" applyBorder="1" applyAlignment="1">
      <alignment/>
    </xf>
    <xf numFmtId="0" fontId="29" fillId="0" borderId="32" xfId="0" applyFont="1" applyBorder="1" applyAlignment="1">
      <alignment horizontal="center"/>
    </xf>
    <xf numFmtId="3" fontId="29" fillId="0" borderId="32" xfId="0" applyNumberFormat="1" applyFont="1" applyBorder="1" applyAlignment="1">
      <alignment/>
    </xf>
    <xf numFmtId="0" fontId="24" fillId="0" borderId="3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3" fontId="1" fillId="0" borderId="32" xfId="0" applyNumberFormat="1" applyFont="1" applyBorder="1" applyAlignment="1">
      <alignment/>
    </xf>
    <xf numFmtId="3" fontId="54" fillId="0" borderId="32" xfId="0" applyNumberFormat="1" applyFont="1" applyBorder="1" applyAlignment="1">
      <alignment/>
    </xf>
    <xf numFmtId="3" fontId="24" fillId="0" borderId="32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0" fontId="54" fillId="0" borderId="33" xfId="0" applyNumberFormat="1" applyFont="1" applyBorder="1" applyAlignment="1">
      <alignment wrapText="1"/>
    </xf>
    <xf numFmtId="0" fontId="54" fillId="0" borderId="32" xfId="0" applyFont="1" applyBorder="1" applyAlignment="1">
      <alignment wrapText="1"/>
    </xf>
    <xf numFmtId="3" fontId="55" fillId="0" borderId="32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0" fontId="24" fillId="25" borderId="32" xfId="0" applyFont="1" applyFill="1" applyBorder="1" applyAlignment="1" quotePrefix="1">
      <alignment horizontal="left"/>
    </xf>
    <xf numFmtId="0" fontId="54" fillId="0" borderId="32" xfId="0" applyFont="1" applyBorder="1" applyAlignment="1">
      <alignment horizontal="center"/>
    </xf>
    <xf numFmtId="3" fontId="1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18" fillId="0" borderId="32" xfId="0" applyFont="1" applyBorder="1" applyAlignment="1">
      <alignment wrapText="1"/>
    </xf>
    <xf numFmtId="0" fontId="54" fillId="0" borderId="32" xfId="0" applyFont="1" applyBorder="1" applyAlignment="1" quotePrefix="1">
      <alignment horizontal="left"/>
    </xf>
    <xf numFmtId="0" fontId="18" fillId="0" borderId="32" xfId="0" applyFont="1" applyBorder="1" applyAlignment="1">
      <alignment/>
    </xf>
    <xf numFmtId="0" fontId="24" fillId="26" borderId="32" xfId="0" applyFont="1" applyFill="1" applyBorder="1" applyAlignment="1" quotePrefix="1">
      <alignment horizontal="left" vertical="center"/>
    </xf>
    <xf numFmtId="3" fontId="24" fillId="26" borderId="32" xfId="0" applyNumberFormat="1" applyFont="1" applyFill="1" applyBorder="1" applyAlignment="1">
      <alignment/>
    </xf>
    <xf numFmtId="0" fontId="24" fillId="0" borderId="34" xfId="0" applyFont="1" applyBorder="1" applyAlignment="1">
      <alignment horizontal="center"/>
    </xf>
    <xf numFmtId="3" fontId="24" fillId="0" borderId="34" xfId="0" applyNumberFormat="1" applyFont="1" applyBorder="1" applyAlignment="1">
      <alignment/>
    </xf>
    <xf numFmtId="0" fontId="29" fillId="0" borderId="35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29" fillId="0" borderId="19" xfId="0" applyNumberFormat="1" applyFont="1" applyBorder="1" applyAlignment="1">
      <alignment vertical="center"/>
    </xf>
    <xf numFmtId="3" fontId="29" fillId="0" borderId="19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49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50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24" fillId="25" borderId="32" xfId="0" applyFont="1" applyFill="1" applyBorder="1" applyAlignment="1">
      <alignment horizontal="left"/>
    </xf>
    <xf numFmtId="0" fontId="56" fillId="0" borderId="32" xfId="0" applyFont="1" applyBorder="1" applyAlignment="1">
      <alignment horizontal="left"/>
    </xf>
    <xf numFmtId="0" fontId="40" fillId="0" borderId="32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3" fontId="54" fillId="0" borderId="40" xfId="0" applyNumberFormat="1" applyFont="1" applyBorder="1" applyAlignment="1">
      <alignment horizontal="right" vertical="center"/>
    </xf>
    <xf numFmtId="0" fontId="41" fillId="0" borderId="0" xfId="0" applyFont="1" applyAlignment="1">
      <alignment/>
    </xf>
    <xf numFmtId="3" fontId="57" fillId="0" borderId="15" xfId="0" applyNumberFormat="1" applyFont="1" applyFill="1" applyBorder="1" applyAlignment="1">
      <alignment horizontal="right"/>
    </xf>
    <xf numFmtId="3" fontId="57" fillId="0" borderId="15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22" borderId="13" xfId="0" applyNumberFormat="1" applyFont="1" applyFill="1" applyBorder="1" applyAlignment="1" applyProtection="1">
      <alignment horizontal="left" wrapText="1"/>
      <protection/>
    </xf>
    <xf numFmtId="0" fontId="25" fillId="0" borderId="13" xfId="0" applyNumberFormat="1" applyFont="1" applyFill="1" applyBorder="1" applyAlignment="1" applyProtection="1">
      <alignment horizontal="left" wrapText="1"/>
      <protection/>
    </xf>
    <xf numFmtId="0" fontId="25" fillId="0" borderId="13" xfId="0" applyFont="1" applyFill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3" fillId="23" borderId="15" xfId="0" applyNumberFormat="1" applyFont="1" applyFill="1" applyBorder="1" applyAlignment="1" applyProtection="1">
      <alignment horizontal="left" wrapText="1"/>
      <protection/>
    </xf>
    <xf numFmtId="0" fontId="23" fillId="22" borderId="15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3" fontId="29" fillId="0" borderId="30" xfId="0" applyNumberFormat="1" applyFont="1" applyBorder="1" applyAlignment="1">
      <alignment horizontal="center"/>
    </xf>
    <xf numFmtId="0" fontId="25" fillId="0" borderId="3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19" fillId="24" borderId="32" xfId="0" applyFont="1" applyFill="1" applyBorder="1" applyAlignment="1">
      <alignment horizontal="center" vertical="center" wrapText="1"/>
    </xf>
    <xf numFmtId="0" fontId="24" fillId="25" borderId="32" xfId="0" applyFont="1" applyFill="1" applyBorder="1" applyAlignment="1">
      <alignment horizontal="left" wrapText="1"/>
    </xf>
    <xf numFmtId="0" fontId="54" fillId="0" borderId="32" xfId="0" applyFont="1" applyBorder="1" applyAlignment="1">
      <alignment horizontal="left" wrapText="1"/>
    </xf>
    <xf numFmtId="0" fontId="54" fillId="0" borderId="32" xfId="0" applyFont="1" applyBorder="1" applyAlignment="1">
      <alignment horizontal="left" wrapText="1"/>
    </xf>
    <xf numFmtId="0" fontId="29" fillId="0" borderId="32" xfId="0" applyFont="1" applyBorder="1" applyAlignment="1">
      <alignment horizontal="left" wrapText="1"/>
    </xf>
    <xf numFmtId="0" fontId="24" fillId="0" borderId="32" xfId="0" applyFont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0" fontId="18" fillId="0" borderId="33" xfId="0" applyFont="1" applyBorder="1" applyAlignment="1">
      <alignment horizontal="left" wrapText="1"/>
    </xf>
    <xf numFmtId="0" fontId="18" fillId="0" borderId="31" xfId="0" applyFont="1" applyBorder="1" applyAlignment="1">
      <alignment horizontal="left" wrapText="1"/>
    </xf>
    <xf numFmtId="0" fontId="18" fillId="0" borderId="51" xfId="0" applyFont="1" applyBorder="1" applyAlignment="1">
      <alignment horizontal="left" wrapText="1"/>
    </xf>
    <xf numFmtId="0" fontId="54" fillId="0" borderId="33" xfId="0" applyFont="1" applyBorder="1" applyAlignment="1">
      <alignment horizontal="center" wrapText="1"/>
    </xf>
    <xf numFmtId="0" fontId="54" fillId="0" borderId="31" xfId="0" applyFont="1" applyBorder="1" applyAlignment="1">
      <alignment horizontal="center" wrapText="1"/>
    </xf>
    <xf numFmtId="0" fontId="54" fillId="0" borderId="51" xfId="0" applyFont="1" applyBorder="1" applyAlignment="1">
      <alignment horizontal="center" wrapText="1"/>
    </xf>
    <xf numFmtId="0" fontId="24" fillId="0" borderId="32" xfId="0" applyFont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0" fontId="24" fillId="0" borderId="51" xfId="0" applyFont="1" applyBorder="1" applyAlignment="1">
      <alignment horizontal="left" wrapText="1"/>
    </xf>
    <xf numFmtId="0" fontId="24" fillId="25" borderId="33" xfId="0" applyFont="1" applyFill="1" applyBorder="1" applyAlignment="1">
      <alignment horizontal="left" wrapText="1"/>
    </xf>
    <xf numFmtId="0" fontId="24" fillId="25" borderId="31" xfId="0" applyFont="1" applyFill="1" applyBorder="1" applyAlignment="1">
      <alignment horizontal="left" wrapText="1"/>
    </xf>
    <xf numFmtId="0" fontId="24" fillId="25" borderId="51" xfId="0" applyFont="1" applyFill="1" applyBorder="1" applyAlignment="1">
      <alignment horizontal="left" wrapText="1"/>
    </xf>
    <xf numFmtId="0" fontId="54" fillId="0" borderId="33" xfId="0" applyFont="1" applyBorder="1" applyAlignment="1">
      <alignment horizontal="left" wrapText="1"/>
    </xf>
    <xf numFmtId="0" fontId="54" fillId="0" borderId="31" xfId="0" applyFont="1" applyBorder="1" applyAlignment="1">
      <alignment horizontal="left" wrapText="1"/>
    </xf>
    <xf numFmtId="0" fontId="54" fillId="0" borderId="51" xfId="0" applyFont="1" applyBorder="1" applyAlignment="1">
      <alignment horizontal="left" wrapText="1"/>
    </xf>
    <xf numFmtId="0" fontId="54" fillId="0" borderId="33" xfId="0" applyFont="1" applyBorder="1" applyAlignment="1">
      <alignment horizontal="left" wrapText="1"/>
    </xf>
    <xf numFmtId="0" fontId="24" fillId="0" borderId="34" xfId="0" applyFont="1" applyBorder="1" applyAlignment="1">
      <alignment horizontal="center" wrapText="1"/>
    </xf>
    <xf numFmtId="0" fontId="24" fillId="26" borderId="33" xfId="0" applyFont="1" applyFill="1" applyBorder="1" applyAlignment="1">
      <alignment horizontal="left" wrapText="1"/>
    </xf>
    <xf numFmtId="0" fontId="24" fillId="26" borderId="31" xfId="0" applyFont="1" applyFill="1" applyBorder="1" applyAlignment="1">
      <alignment horizontal="left" wrapText="1"/>
    </xf>
    <xf numFmtId="0" fontId="24" fillId="26" borderId="51" xfId="0" applyFont="1" applyFill="1" applyBorder="1" applyAlignment="1">
      <alignment horizontal="left" wrapText="1"/>
    </xf>
    <xf numFmtId="0" fontId="56" fillId="0" borderId="33" xfId="0" applyFont="1" applyBorder="1" applyAlignment="1">
      <alignment horizontal="left" wrapText="1"/>
    </xf>
    <xf numFmtId="0" fontId="56" fillId="0" borderId="31" xfId="0" applyFont="1" applyBorder="1" applyAlignment="1">
      <alignment horizontal="left" wrapText="1"/>
    </xf>
    <xf numFmtId="0" fontId="56" fillId="0" borderId="51" xfId="0" applyFont="1" applyBorder="1" applyAlignment="1">
      <alignment horizontal="left" wrapText="1"/>
    </xf>
    <xf numFmtId="0" fontId="40" fillId="0" borderId="33" xfId="0" applyFont="1" applyBorder="1" applyAlignment="1">
      <alignment horizontal="left" wrapText="1"/>
    </xf>
    <xf numFmtId="0" fontId="40" fillId="0" borderId="31" xfId="0" applyFont="1" applyBorder="1" applyAlignment="1">
      <alignment horizontal="left" wrapText="1"/>
    </xf>
    <xf numFmtId="0" fontId="40" fillId="0" borderId="51" xfId="0" applyFont="1" applyBorder="1" applyAlignment="1">
      <alignment horizontal="left" wrapText="1"/>
    </xf>
    <xf numFmtId="0" fontId="34" fillId="0" borderId="33" xfId="0" applyFont="1" applyBorder="1" applyAlignment="1">
      <alignment horizontal="left" wrapText="1"/>
    </xf>
    <xf numFmtId="0" fontId="34" fillId="0" borderId="31" xfId="0" applyFont="1" applyBorder="1" applyAlignment="1">
      <alignment horizontal="left" wrapText="1"/>
    </xf>
    <xf numFmtId="0" fontId="34" fillId="0" borderId="51" xfId="0" applyFont="1" applyBorder="1" applyAlignment="1">
      <alignment horizontal="left" wrapText="1"/>
    </xf>
    <xf numFmtId="0" fontId="59" fillId="0" borderId="5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 1" xfId="33"/>
    <cellStyle name="Bilješka" xfId="34"/>
    <cellStyle name="Dobro" xfId="35"/>
    <cellStyle name="Good 1" xfId="36"/>
    <cellStyle name="Heading 1 1" xfId="37"/>
    <cellStyle name="Heading 2 1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 1" xfId="53"/>
    <cellStyle name="Neutralno" xfId="54"/>
    <cellStyle name="Normalno 2" xfId="55"/>
    <cellStyle name="Note 1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0</xdr:colOff>
      <xdr:row>6</xdr:row>
      <xdr:rowOff>981075</xdr:rowOff>
    </xdr:to>
    <xdr:sp>
      <xdr:nvSpPr>
        <xdr:cNvPr id="1" name="Line 1"/>
        <xdr:cNvSpPr>
          <a:spLocks/>
        </xdr:cNvSpPr>
      </xdr:nvSpPr>
      <xdr:spPr>
        <a:xfrm>
          <a:off x="19050" y="1543050"/>
          <a:ext cx="1047750" cy="1295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1057275</xdr:colOff>
      <xdr:row>6</xdr:row>
      <xdr:rowOff>981075</xdr:rowOff>
    </xdr:to>
    <xdr:sp>
      <xdr:nvSpPr>
        <xdr:cNvPr id="2" name="Line 2"/>
        <xdr:cNvSpPr>
          <a:spLocks/>
        </xdr:cNvSpPr>
      </xdr:nvSpPr>
      <xdr:spPr>
        <a:xfrm>
          <a:off x="9525" y="1543050"/>
          <a:ext cx="1047750" cy="1295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22</xdr:row>
      <xdr:rowOff>1009650</xdr:rowOff>
    </xdr:to>
    <xdr:sp>
      <xdr:nvSpPr>
        <xdr:cNvPr id="3" name="Line 1"/>
        <xdr:cNvSpPr>
          <a:spLocks/>
        </xdr:cNvSpPr>
      </xdr:nvSpPr>
      <xdr:spPr>
        <a:xfrm>
          <a:off x="19050" y="5562600"/>
          <a:ext cx="1047750" cy="1323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22</xdr:row>
      <xdr:rowOff>1009650</xdr:rowOff>
    </xdr:to>
    <xdr:sp>
      <xdr:nvSpPr>
        <xdr:cNvPr id="4" name="Line 2"/>
        <xdr:cNvSpPr>
          <a:spLocks/>
        </xdr:cNvSpPr>
      </xdr:nvSpPr>
      <xdr:spPr>
        <a:xfrm>
          <a:off x="9525" y="5562600"/>
          <a:ext cx="1047750" cy="1323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35</xdr:row>
      <xdr:rowOff>1009650</xdr:rowOff>
    </xdr:to>
    <xdr:sp>
      <xdr:nvSpPr>
        <xdr:cNvPr id="5" name="Line 1"/>
        <xdr:cNvSpPr>
          <a:spLocks/>
        </xdr:cNvSpPr>
      </xdr:nvSpPr>
      <xdr:spPr>
        <a:xfrm>
          <a:off x="19050" y="9124950"/>
          <a:ext cx="1047750" cy="1323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35</xdr:row>
      <xdr:rowOff>1009650</xdr:rowOff>
    </xdr:to>
    <xdr:sp>
      <xdr:nvSpPr>
        <xdr:cNvPr id="6" name="Line 2"/>
        <xdr:cNvSpPr>
          <a:spLocks/>
        </xdr:cNvSpPr>
      </xdr:nvSpPr>
      <xdr:spPr>
        <a:xfrm>
          <a:off x="9525" y="9124950"/>
          <a:ext cx="1047750" cy="1323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M59"/>
  <sheetViews>
    <sheetView tabSelected="1" zoomScaleSheetLayoutView="120" zoomScalePageLayoutView="0" workbookViewId="0" topLeftCell="A16">
      <selection activeCell="F26" sqref="F2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5.8515625" style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customWidth="1"/>
    <col min="11" max="11" width="21.7109375" style="1" customWidth="1"/>
    <col min="12" max="16384" width="11.421875" style="1" customWidth="1"/>
  </cols>
  <sheetData>
    <row r="2" spans="1:8" ht="15">
      <c r="A2" s="133" t="s">
        <v>90</v>
      </c>
      <c r="B2" s="133"/>
      <c r="C2" s="133"/>
      <c r="D2" s="133"/>
      <c r="E2" s="133"/>
      <c r="F2" s="133"/>
      <c r="G2" s="133"/>
      <c r="H2" s="133"/>
    </row>
    <row r="3" spans="1:8" ht="15">
      <c r="A3" s="133" t="s">
        <v>91</v>
      </c>
      <c r="B3" s="133"/>
      <c r="C3" s="133"/>
      <c r="D3" s="134"/>
      <c r="E3" s="133"/>
      <c r="F3" s="133"/>
      <c r="G3" s="133"/>
      <c r="H3" s="133"/>
    </row>
    <row r="4" spans="1:8" ht="15">
      <c r="A4" s="133"/>
      <c r="B4" s="133"/>
      <c r="C4" s="133"/>
      <c r="D4" s="134"/>
      <c r="E4" s="133"/>
      <c r="F4" s="133"/>
      <c r="G4" s="133"/>
      <c r="H4" s="133"/>
    </row>
    <row r="5" spans="1:8" ht="15">
      <c r="A5" s="133"/>
      <c r="B5" s="133"/>
      <c r="C5" s="133"/>
      <c r="D5" s="134"/>
      <c r="E5" s="133"/>
      <c r="F5" s="145" t="s">
        <v>97</v>
      </c>
      <c r="G5" s="152"/>
      <c r="H5" s="133"/>
    </row>
    <row r="6" spans="1:13" ht="15">
      <c r="A6" s="147" t="s">
        <v>93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2.7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5">
      <c r="A8" s="149" t="s">
        <v>94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 ht="15">
      <c r="A9" s="149" t="s">
        <v>95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 ht="15">
      <c r="A10" s="151" t="s">
        <v>92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8" ht="15">
      <c r="A11" s="133"/>
      <c r="B11" s="133"/>
      <c r="C11" s="133"/>
      <c r="D11" s="134"/>
      <c r="E11" s="133"/>
      <c r="F11" s="133"/>
      <c r="G11" s="133"/>
      <c r="H11" s="133"/>
    </row>
    <row r="12" spans="1:8" ht="15">
      <c r="A12" s="133"/>
      <c r="B12" s="133"/>
      <c r="C12" s="133"/>
      <c r="D12" s="134"/>
      <c r="E12" s="133"/>
      <c r="F12" s="133"/>
      <c r="G12" s="133"/>
      <c r="H12" s="133"/>
    </row>
    <row r="15" spans="6:7" ht="12.75">
      <c r="F15" s="145" t="s">
        <v>98</v>
      </c>
      <c r="G15" s="146"/>
    </row>
    <row r="16" spans="1:8" ht="13.5">
      <c r="A16" s="153"/>
      <c r="B16" s="153"/>
      <c r="C16" s="153"/>
      <c r="D16" s="153"/>
      <c r="E16" s="153"/>
      <c r="F16" s="153"/>
      <c r="G16" s="153"/>
      <c r="H16" s="153"/>
    </row>
    <row r="17" spans="1:8" ht="48" customHeight="1">
      <c r="A17" s="154" t="s">
        <v>89</v>
      </c>
      <c r="B17" s="154"/>
      <c r="C17" s="154"/>
      <c r="D17" s="154"/>
      <c r="E17" s="154"/>
      <c r="F17" s="154"/>
      <c r="G17" s="154"/>
      <c r="H17" s="154"/>
    </row>
    <row r="18" spans="1:8" s="3" customFormat="1" ht="26.25" customHeight="1">
      <c r="A18" s="154" t="s">
        <v>0</v>
      </c>
      <c r="B18" s="154"/>
      <c r="C18" s="154"/>
      <c r="D18" s="154"/>
      <c r="E18" s="154"/>
      <c r="F18" s="154"/>
      <c r="G18" s="154"/>
      <c r="H18" s="154"/>
    </row>
    <row r="19" spans="1:5" ht="15.75" customHeight="1">
      <c r="A19" s="4"/>
      <c r="B19" s="5"/>
      <c r="C19" s="5"/>
      <c r="D19" s="5"/>
      <c r="E19" s="5"/>
    </row>
    <row r="20" spans="1:9" ht="27.75" customHeight="1">
      <c r="A20" s="6"/>
      <c r="B20" s="7"/>
      <c r="C20" s="7"/>
      <c r="D20" s="8"/>
      <c r="E20" s="9"/>
      <c r="F20" s="10" t="s">
        <v>1</v>
      </c>
      <c r="G20" s="10" t="s">
        <v>2</v>
      </c>
      <c r="H20" s="11" t="s">
        <v>3</v>
      </c>
      <c r="I20" s="12"/>
    </row>
    <row r="21" spans="1:9" ht="27.75" customHeight="1">
      <c r="A21" s="155" t="s">
        <v>4</v>
      </c>
      <c r="B21" s="155"/>
      <c r="C21" s="155"/>
      <c r="D21" s="155"/>
      <c r="E21" s="155"/>
      <c r="F21" s="13">
        <f>+F22+F23</f>
        <v>7477900</v>
      </c>
      <c r="G21" s="13">
        <f>G22+G23</f>
        <v>7010400</v>
      </c>
      <c r="H21" s="13">
        <f>+H22+H23</f>
        <v>7010400</v>
      </c>
      <c r="I21" s="14"/>
    </row>
    <row r="22" spans="1:8" ht="22.5" customHeight="1">
      <c r="A22" s="156" t="s">
        <v>5</v>
      </c>
      <c r="B22" s="156"/>
      <c r="C22" s="156"/>
      <c r="D22" s="156"/>
      <c r="E22" s="156"/>
      <c r="F22" s="143">
        <f>7010000+467500</f>
        <v>7477500</v>
      </c>
      <c r="G22" s="15">
        <v>7010400</v>
      </c>
      <c r="H22" s="15">
        <v>7010400</v>
      </c>
    </row>
    <row r="23" spans="1:8" ht="22.5" customHeight="1">
      <c r="A23" s="157" t="s">
        <v>6</v>
      </c>
      <c r="B23" s="157"/>
      <c r="C23" s="157"/>
      <c r="D23" s="157"/>
      <c r="E23" s="157"/>
      <c r="F23" s="15">
        <v>400</v>
      </c>
      <c r="G23" s="15"/>
      <c r="H23" s="15"/>
    </row>
    <row r="24" spans="1:8" ht="22.5" customHeight="1">
      <c r="A24" s="16" t="s">
        <v>7</v>
      </c>
      <c r="B24" s="17"/>
      <c r="C24" s="17"/>
      <c r="D24" s="17"/>
      <c r="E24" s="17"/>
      <c r="F24" s="13">
        <f>+F25+F26</f>
        <v>7477900</v>
      </c>
      <c r="G24" s="13">
        <f>+G25+G26</f>
        <v>7010400</v>
      </c>
      <c r="H24" s="13">
        <f>+H25+H26</f>
        <v>7010400</v>
      </c>
    </row>
    <row r="25" spans="1:10" ht="22.5" customHeight="1">
      <c r="A25" s="156" t="s">
        <v>8</v>
      </c>
      <c r="B25" s="156"/>
      <c r="C25" s="156"/>
      <c r="D25" s="156"/>
      <c r="E25" s="156"/>
      <c r="F25" s="15">
        <v>6817400</v>
      </c>
      <c r="G25" s="15">
        <v>6817400</v>
      </c>
      <c r="H25" s="18">
        <v>6817400</v>
      </c>
      <c r="I25" s="19"/>
      <c r="J25" s="19"/>
    </row>
    <row r="26" spans="1:10" ht="22.5" customHeight="1">
      <c r="A26" s="158" t="s">
        <v>9</v>
      </c>
      <c r="B26" s="158"/>
      <c r="C26" s="158"/>
      <c r="D26" s="158"/>
      <c r="E26" s="158"/>
      <c r="F26" s="144">
        <f>193000+467500</f>
        <v>660500</v>
      </c>
      <c r="G26" s="20">
        <v>193000</v>
      </c>
      <c r="H26" s="18">
        <v>193000</v>
      </c>
      <c r="I26" s="19"/>
      <c r="J26" s="19"/>
    </row>
    <row r="27" spans="1:10" ht="22.5" customHeight="1">
      <c r="A27" s="155" t="s">
        <v>10</v>
      </c>
      <c r="B27" s="155"/>
      <c r="C27" s="155"/>
      <c r="D27" s="155"/>
      <c r="E27" s="155"/>
      <c r="F27" s="21">
        <f>+F21-F24</f>
        <v>0</v>
      </c>
      <c r="G27" s="21">
        <f>+G21-G24</f>
        <v>0</v>
      </c>
      <c r="H27" s="21">
        <f>+H21-H24</f>
        <v>0</v>
      </c>
      <c r="J27" s="19"/>
    </row>
    <row r="28" spans="1:8" ht="25.5" customHeight="1">
      <c r="A28" s="154"/>
      <c r="B28" s="154"/>
      <c r="C28" s="154"/>
      <c r="D28" s="154"/>
      <c r="E28" s="154"/>
      <c r="F28" s="154"/>
      <c r="G28" s="154"/>
      <c r="H28" s="154"/>
    </row>
    <row r="29" spans="1:10" ht="27.75" customHeight="1">
      <c r="A29" s="6"/>
      <c r="B29" s="7"/>
      <c r="C29" s="7"/>
      <c r="D29" s="8"/>
      <c r="E29" s="9"/>
      <c r="F29" s="22" t="s">
        <v>1</v>
      </c>
      <c r="G29" s="22" t="s">
        <v>2</v>
      </c>
      <c r="H29" s="23" t="s">
        <v>3</v>
      </c>
      <c r="J29" s="19"/>
    </row>
    <row r="30" spans="1:10" ht="30.75" customHeight="1">
      <c r="A30" s="159" t="s">
        <v>11</v>
      </c>
      <c r="B30" s="159"/>
      <c r="C30" s="159"/>
      <c r="D30" s="159"/>
      <c r="E30" s="159"/>
      <c r="F30" s="24"/>
      <c r="G30" s="24"/>
      <c r="H30" s="25"/>
      <c r="J30" s="19"/>
    </row>
    <row r="31" spans="1:10" ht="34.5" customHeight="1">
      <c r="A31" s="160" t="s">
        <v>12</v>
      </c>
      <c r="B31" s="160"/>
      <c r="C31" s="160"/>
      <c r="D31" s="160"/>
      <c r="E31" s="160"/>
      <c r="F31" s="26">
        <v>0</v>
      </c>
      <c r="G31" s="26">
        <v>0</v>
      </c>
      <c r="H31" s="21">
        <v>0</v>
      </c>
      <c r="J31" s="19"/>
    </row>
    <row r="32" spans="1:10" s="27" customFormat="1" ht="25.5" customHeight="1">
      <c r="A32" s="154"/>
      <c r="B32" s="154"/>
      <c r="C32" s="154"/>
      <c r="D32" s="154"/>
      <c r="E32" s="154"/>
      <c r="F32" s="154"/>
      <c r="G32" s="154"/>
      <c r="H32" s="154"/>
      <c r="J32" s="28"/>
    </row>
    <row r="33" spans="1:11" s="27" customFormat="1" ht="27.75" customHeight="1">
      <c r="A33" s="6"/>
      <c r="B33" s="7"/>
      <c r="C33" s="7"/>
      <c r="D33" s="8"/>
      <c r="E33" s="9"/>
      <c r="F33" s="22" t="s">
        <v>1</v>
      </c>
      <c r="G33" s="22" t="s">
        <v>2</v>
      </c>
      <c r="H33" s="23" t="s">
        <v>3</v>
      </c>
      <c r="J33" s="28"/>
      <c r="K33" s="28"/>
    </row>
    <row r="34" spans="1:10" s="27" customFormat="1" ht="22.5" customHeight="1">
      <c r="A34" s="156" t="s">
        <v>13</v>
      </c>
      <c r="B34" s="156"/>
      <c r="C34" s="156"/>
      <c r="D34" s="156"/>
      <c r="E34" s="156"/>
      <c r="F34" s="20"/>
      <c r="G34" s="20"/>
      <c r="H34" s="20"/>
      <c r="J34" s="28"/>
    </row>
    <row r="35" spans="1:8" s="27" customFormat="1" ht="33.75" customHeight="1">
      <c r="A35" s="156" t="s">
        <v>14</v>
      </c>
      <c r="B35" s="156"/>
      <c r="C35" s="156"/>
      <c r="D35" s="156"/>
      <c r="E35" s="156"/>
      <c r="F35" s="20"/>
      <c r="G35" s="20"/>
      <c r="H35" s="20"/>
    </row>
    <row r="36" spans="1:11" s="27" customFormat="1" ht="22.5" customHeight="1">
      <c r="A36" s="155" t="s">
        <v>15</v>
      </c>
      <c r="B36" s="155"/>
      <c r="C36" s="155"/>
      <c r="D36" s="155"/>
      <c r="E36" s="155"/>
      <c r="F36" s="13">
        <v>0</v>
      </c>
      <c r="G36" s="13">
        <f>G34-G35</f>
        <v>0</v>
      </c>
      <c r="H36" s="13">
        <f>H34-H35</f>
        <v>0</v>
      </c>
      <c r="J36" s="29"/>
      <c r="K36" s="28"/>
    </row>
    <row r="37" spans="1:8" s="27" customFormat="1" ht="25.5" customHeight="1">
      <c r="A37" s="154"/>
      <c r="B37" s="154"/>
      <c r="C37" s="154"/>
      <c r="D37" s="154"/>
      <c r="E37" s="154"/>
      <c r="F37" s="154"/>
      <c r="G37" s="154"/>
      <c r="H37" s="154"/>
    </row>
    <row r="38" spans="1:8" s="27" customFormat="1" ht="22.5" customHeight="1">
      <c r="A38" s="156" t="s">
        <v>16</v>
      </c>
      <c r="B38" s="156"/>
      <c r="C38" s="156"/>
      <c r="D38" s="156"/>
      <c r="E38" s="156"/>
      <c r="F38" s="20">
        <f>IF((F27+F31+F36)&lt;&gt;0,"NESLAGANJE ZBROJA",(F27+F31+F36))</f>
        <v>0</v>
      </c>
      <c r="G38" s="20">
        <f>IF((G27+G31+G36)&lt;&gt;0,"NESLAGANJE ZBROJA",(G27+G31+G36))</f>
        <v>0</v>
      </c>
      <c r="H38" s="20">
        <f>IF((H27+H31+H36)&lt;&gt;0,"NESLAGANJE ZBROJA",(H27+H31+H36))</f>
        <v>0</v>
      </c>
    </row>
    <row r="39" spans="1:5" s="27" customFormat="1" ht="18" customHeight="1">
      <c r="A39" s="4"/>
      <c r="B39" s="5"/>
      <c r="C39" s="5"/>
      <c r="D39" s="5"/>
      <c r="E39" s="5"/>
    </row>
    <row r="40" spans="1:8" ht="42" customHeight="1">
      <c r="A40" s="161" t="s">
        <v>17</v>
      </c>
      <c r="B40" s="161"/>
      <c r="C40" s="161"/>
      <c r="D40" s="161"/>
      <c r="E40" s="161"/>
      <c r="F40" s="161"/>
      <c r="G40" s="161"/>
      <c r="H40" s="161"/>
    </row>
    <row r="41" ht="12.75">
      <c r="E41" s="30"/>
    </row>
    <row r="45" spans="6:8" ht="12.75">
      <c r="F45" s="19"/>
      <c r="G45" s="19"/>
      <c r="H45" s="19"/>
    </row>
    <row r="46" spans="6:8" ht="12.75">
      <c r="F46" s="19"/>
      <c r="G46" s="19"/>
      <c r="H46" s="19"/>
    </row>
    <row r="47" spans="5:8" ht="12.75">
      <c r="E47" s="31"/>
      <c r="F47" s="32"/>
      <c r="G47" s="32"/>
      <c r="H47" s="32"/>
    </row>
    <row r="48" spans="5:8" ht="12.75">
      <c r="E48" s="31"/>
      <c r="F48" s="19"/>
      <c r="G48" s="19"/>
      <c r="H48" s="19"/>
    </row>
    <row r="49" spans="5:8" ht="12.75">
      <c r="E49" s="31"/>
      <c r="F49" s="19"/>
      <c r="G49" s="19"/>
      <c r="H49" s="19"/>
    </row>
    <row r="50" spans="5:8" ht="12.75">
      <c r="E50" s="31"/>
      <c r="F50" s="19"/>
      <c r="G50" s="19"/>
      <c r="H50" s="19"/>
    </row>
    <row r="51" spans="5:8" ht="12.75">
      <c r="E51" s="31"/>
      <c r="F51" s="19"/>
      <c r="G51" s="19"/>
      <c r="H51" s="19"/>
    </row>
    <row r="52" ht="12.75">
      <c r="E52" s="31"/>
    </row>
    <row r="57" ht="12.75">
      <c r="F57" s="19"/>
    </row>
    <row r="58" ht="12.75">
      <c r="F58" s="19"/>
    </row>
    <row r="59" ht="12.75">
      <c r="F59" s="19"/>
    </row>
  </sheetData>
  <sheetProtection selectLockedCells="1" selectUnlockedCells="1"/>
  <mergeCells count="25">
    <mergeCell ref="A40:H40"/>
    <mergeCell ref="A32:H32"/>
    <mergeCell ref="A34:E34"/>
    <mergeCell ref="A35:E35"/>
    <mergeCell ref="A36:E36"/>
    <mergeCell ref="A37:H37"/>
    <mergeCell ref="A38:E38"/>
    <mergeCell ref="A25:E25"/>
    <mergeCell ref="A26:E26"/>
    <mergeCell ref="A27:E27"/>
    <mergeCell ref="A28:H28"/>
    <mergeCell ref="A30:E30"/>
    <mergeCell ref="A31:E31"/>
    <mergeCell ref="A16:H16"/>
    <mergeCell ref="A17:H17"/>
    <mergeCell ref="A18:H18"/>
    <mergeCell ref="A21:E21"/>
    <mergeCell ref="A22:E22"/>
    <mergeCell ref="A23:E23"/>
    <mergeCell ref="F15:G15"/>
    <mergeCell ref="A6:M6"/>
    <mergeCell ref="A8:M8"/>
    <mergeCell ref="A9:M9"/>
    <mergeCell ref="A10:M10"/>
    <mergeCell ref="F5:G5"/>
  </mergeCells>
  <printOptions horizontalCentered="1"/>
  <pageMargins left="0.19652777777777777" right="0.19652777777777777" top="0.6298611111111111" bottom="0.43333333333333335" header="0.5118110236220472" footer="0.5118110236220472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120" zoomScalePageLayoutView="0" workbookViewId="0" topLeftCell="A22">
      <selection activeCell="N7" sqref="N7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34" customWidth="1"/>
    <col min="5" max="8" width="17.57421875" style="1" customWidth="1"/>
    <col min="9" max="9" width="7.00390625" style="1" customWidth="1"/>
    <col min="10" max="10" width="14.28125" style="1" hidden="1" customWidth="1"/>
    <col min="11" max="11" width="7.8515625" style="1" hidden="1" customWidth="1"/>
    <col min="12" max="13" width="11.421875" style="1" hidden="1" customWidth="1"/>
    <col min="14" max="16384" width="11.421875" style="1" customWidth="1"/>
  </cols>
  <sheetData>
    <row r="1" spans="1:8" ht="24" customHeight="1">
      <c r="A1" s="154" t="s">
        <v>81</v>
      </c>
      <c r="B1" s="154"/>
      <c r="C1" s="154"/>
      <c r="D1" s="154"/>
      <c r="E1" s="154"/>
      <c r="F1" s="154"/>
      <c r="G1" s="154"/>
      <c r="H1" s="154"/>
    </row>
    <row r="2" spans="1:8" ht="24" customHeight="1">
      <c r="A2" s="132"/>
      <c r="B2" s="132"/>
      <c r="C2" s="132"/>
      <c r="D2" s="162" t="s">
        <v>99</v>
      </c>
      <c r="E2" s="154"/>
      <c r="F2" s="132"/>
      <c r="G2" s="132"/>
      <c r="H2" s="132"/>
    </row>
    <row r="3" spans="1:13" ht="34.5" customHeight="1">
      <c r="A3" s="165" t="s">
        <v>96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ht="24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8" s="36" customFormat="1" ht="13.5" thickBot="1">
      <c r="A5" s="35"/>
      <c r="H5" s="37" t="s">
        <v>18</v>
      </c>
    </row>
    <row r="6" spans="1:8" s="36" customFormat="1" ht="26.25" customHeight="1" thickBot="1">
      <c r="A6" s="38" t="s">
        <v>19</v>
      </c>
      <c r="B6" s="164" t="s">
        <v>20</v>
      </c>
      <c r="C6" s="164"/>
      <c r="D6" s="164"/>
      <c r="E6" s="164"/>
      <c r="F6" s="164"/>
      <c r="G6" s="164"/>
      <c r="H6" s="164"/>
    </row>
    <row r="7" spans="1:8" s="36" customFormat="1" ht="77.25" customHeight="1" thickBot="1">
      <c r="A7" s="39" t="s">
        <v>21</v>
      </c>
      <c r="B7" s="40" t="s">
        <v>82</v>
      </c>
      <c r="C7" s="41" t="s">
        <v>83</v>
      </c>
      <c r="D7" s="42" t="s">
        <v>84</v>
      </c>
      <c r="E7" s="41" t="s">
        <v>85</v>
      </c>
      <c r="F7" s="41" t="s">
        <v>86</v>
      </c>
      <c r="G7" s="41" t="s">
        <v>87</v>
      </c>
      <c r="H7" s="106" t="s">
        <v>88</v>
      </c>
    </row>
    <row r="8" spans="1:8" s="36" customFormat="1" ht="12.75" customHeight="1">
      <c r="A8" s="43">
        <v>636</v>
      </c>
      <c r="B8" s="44"/>
      <c r="C8" s="45"/>
      <c r="D8" s="49"/>
      <c r="E8" s="46"/>
      <c r="F8" s="47"/>
      <c r="G8" s="107">
        <v>5420200</v>
      </c>
      <c r="H8" s="108">
        <v>148000</v>
      </c>
    </row>
    <row r="9" spans="1:8" s="36" customFormat="1" ht="12.75">
      <c r="A9" s="50">
        <v>641</v>
      </c>
      <c r="B9" s="109"/>
      <c r="C9" s="110">
        <v>100</v>
      </c>
      <c r="D9" s="111"/>
      <c r="E9" s="110"/>
      <c r="F9" s="110"/>
      <c r="G9" s="112"/>
      <c r="H9" s="113"/>
    </row>
    <row r="10" spans="1:8" s="36" customFormat="1" ht="12.75">
      <c r="A10" s="50">
        <v>652</v>
      </c>
      <c r="B10" s="109"/>
      <c r="C10" s="110"/>
      <c r="D10" s="111"/>
      <c r="E10" s="110"/>
      <c r="F10" s="110"/>
      <c r="G10" s="112"/>
      <c r="H10" s="113">
        <v>133500</v>
      </c>
    </row>
    <row r="11" spans="1:8" s="36" customFormat="1" ht="12.75">
      <c r="A11" s="50">
        <v>661</v>
      </c>
      <c r="B11" s="109"/>
      <c r="C11" s="110">
        <v>10000</v>
      </c>
      <c r="D11" s="111"/>
      <c r="E11" s="110"/>
      <c r="F11" s="110"/>
      <c r="G11" s="112"/>
      <c r="H11" s="113"/>
    </row>
    <row r="12" spans="1:8" s="36" customFormat="1" ht="12.75">
      <c r="A12" s="50">
        <v>663</v>
      </c>
      <c r="B12" s="109"/>
      <c r="C12" s="110"/>
      <c r="D12" s="111"/>
      <c r="E12" s="110"/>
      <c r="F12" s="110"/>
      <c r="G12" s="112"/>
      <c r="H12" s="141">
        <v>467500</v>
      </c>
    </row>
    <row r="13" spans="1:8" s="36" customFormat="1" ht="12.75">
      <c r="A13" s="50">
        <v>671</v>
      </c>
      <c r="B13" s="109">
        <v>586400</v>
      </c>
      <c r="C13" s="110"/>
      <c r="D13" s="111"/>
      <c r="E13" s="110">
        <v>527000</v>
      </c>
      <c r="F13" s="110">
        <v>184800</v>
      </c>
      <c r="G13" s="112"/>
      <c r="H13" s="113"/>
    </row>
    <row r="14" spans="1:8" s="36" customFormat="1" ht="12.75">
      <c r="A14" s="50">
        <v>721</v>
      </c>
      <c r="B14" s="109"/>
      <c r="C14" s="110">
        <v>400</v>
      </c>
      <c r="D14" s="111"/>
      <c r="E14" s="110"/>
      <c r="F14" s="110"/>
      <c r="G14" s="112"/>
      <c r="H14" s="113"/>
    </row>
    <row r="15" spans="1:8" s="36" customFormat="1" ht="12.75">
      <c r="A15" s="50">
        <v>922</v>
      </c>
      <c r="B15" s="109"/>
      <c r="C15" s="110"/>
      <c r="D15" s="111">
        <v>0</v>
      </c>
      <c r="E15" s="110"/>
      <c r="F15" s="110"/>
      <c r="G15" s="112"/>
      <c r="H15" s="113"/>
    </row>
    <row r="16" spans="1:8" s="36" customFormat="1" ht="12.75">
      <c r="A16" s="51"/>
      <c r="B16" s="114"/>
      <c r="C16" s="115"/>
      <c r="D16" s="116"/>
      <c r="E16" s="115"/>
      <c r="F16" s="115"/>
      <c r="G16" s="117"/>
      <c r="H16" s="118"/>
    </row>
    <row r="17" spans="1:8" s="36" customFormat="1" ht="12.75">
      <c r="A17" s="51"/>
      <c r="B17" s="114"/>
      <c r="C17" s="115"/>
      <c r="D17" s="116"/>
      <c r="E17" s="115"/>
      <c r="F17" s="115"/>
      <c r="G17" s="117"/>
      <c r="H17" s="118"/>
    </row>
    <row r="18" spans="1:8" s="36" customFormat="1" ht="13.5" thickBot="1">
      <c r="A18" s="52"/>
      <c r="B18" s="119"/>
      <c r="C18" s="120"/>
      <c r="D18" s="121"/>
      <c r="E18" s="120"/>
      <c r="F18" s="120"/>
      <c r="G18" s="122"/>
      <c r="H18" s="123"/>
    </row>
    <row r="19" spans="1:8" s="36" customFormat="1" ht="30" customHeight="1" thickBot="1">
      <c r="A19" s="53" t="s">
        <v>22</v>
      </c>
      <c r="B19" s="124">
        <f>SUM(B8:B18)</f>
        <v>586400</v>
      </c>
      <c r="C19" s="124">
        <f aca="true" t="shared" si="0" ref="C19:H19">SUM(C8:C18)</f>
        <v>10500</v>
      </c>
      <c r="D19" s="124">
        <f t="shared" si="0"/>
        <v>0</v>
      </c>
      <c r="E19" s="124">
        <f t="shared" si="0"/>
        <v>527000</v>
      </c>
      <c r="F19" s="124">
        <f t="shared" si="0"/>
        <v>184800</v>
      </c>
      <c r="G19" s="125">
        <f t="shared" si="0"/>
        <v>5420200</v>
      </c>
      <c r="H19" s="125">
        <f t="shared" si="0"/>
        <v>749000</v>
      </c>
    </row>
    <row r="20" spans="1:8" s="36" customFormat="1" ht="28.5" customHeight="1" thickBot="1">
      <c r="A20" s="53" t="s">
        <v>23</v>
      </c>
      <c r="B20" s="163">
        <f>B19+C19+D19+E19+F19+G19+H19</f>
        <v>7477900</v>
      </c>
      <c r="C20" s="163"/>
      <c r="D20" s="163"/>
      <c r="E20" s="163"/>
      <c r="F20" s="163"/>
      <c r="G20" s="163"/>
      <c r="H20" s="163"/>
    </row>
    <row r="21" spans="1:8" ht="13.5" thickBot="1">
      <c r="A21" s="54"/>
      <c r="B21" s="54"/>
      <c r="C21" s="54"/>
      <c r="D21" s="55"/>
      <c r="E21" s="56"/>
      <c r="H21" s="37"/>
    </row>
    <row r="22" spans="1:8" ht="26.25" customHeight="1" thickBot="1">
      <c r="A22" s="57" t="s">
        <v>19</v>
      </c>
      <c r="B22" s="164" t="s">
        <v>24</v>
      </c>
      <c r="C22" s="164"/>
      <c r="D22" s="164"/>
      <c r="E22" s="164"/>
      <c r="F22" s="164"/>
      <c r="G22" s="164"/>
      <c r="H22" s="164"/>
    </row>
    <row r="23" spans="1:8" ht="79.5" thickBot="1">
      <c r="A23" s="58" t="s">
        <v>21</v>
      </c>
      <c r="B23" s="40" t="s">
        <v>82</v>
      </c>
      <c r="C23" s="41" t="s">
        <v>83</v>
      </c>
      <c r="D23" s="42" t="s">
        <v>84</v>
      </c>
      <c r="E23" s="41" t="s">
        <v>85</v>
      </c>
      <c r="F23" s="41" t="s">
        <v>86</v>
      </c>
      <c r="G23" s="41" t="s">
        <v>87</v>
      </c>
      <c r="H23" s="106" t="s">
        <v>88</v>
      </c>
    </row>
    <row r="24" spans="1:8" ht="12.75">
      <c r="A24" s="43">
        <v>63</v>
      </c>
      <c r="B24" s="44"/>
      <c r="C24" s="126"/>
      <c r="D24" s="47"/>
      <c r="E24" s="47"/>
      <c r="F24" s="47"/>
      <c r="G24" s="48">
        <v>5420200</v>
      </c>
      <c r="H24" s="127">
        <v>148000</v>
      </c>
    </row>
    <row r="25" spans="1:8" ht="12.75">
      <c r="A25" s="50">
        <v>64</v>
      </c>
      <c r="B25" s="109"/>
      <c r="C25" s="110"/>
      <c r="D25" s="110"/>
      <c r="E25" s="110"/>
      <c r="F25" s="110"/>
      <c r="G25" s="128"/>
      <c r="H25" s="129"/>
    </row>
    <row r="26" spans="1:8" ht="12.75">
      <c r="A26" s="50">
        <v>65</v>
      </c>
      <c r="B26" s="109"/>
      <c r="C26" s="110"/>
      <c r="D26" s="110"/>
      <c r="E26" s="110"/>
      <c r="F26" s="110"/>
      <c r="G26" s="128"/>
      <c r="H26" s="129">
        <v>133500</v>
      </c>
    </row>
    <row r="27" spans="1:8" ht="12.75">
      <c r="A27" s="50">
        <v>66</v>
      </c>
      <c r="B27" s="109"/>
      <c r="C27" s="110">
        <v>10500</v>
      </c>
      <c r="D27" s="110"/>
      <c r="E27" s="110"/>
      <c r="F27" s="110"/>
      <c r="G27" s="128"/>
      <c r="H27" s="129"/>
    </row>
    <row r="28" spans="1:8" ht="12.75">
      <c r="A28" s="50">
        <v>67</v>
      </c>
      <c r="B28" s="109">
        <v>586400</v>
      </c>
      <c r="C28" s="110"/>
      <c r="D28" s="110"/>
      <c r="E28" s="110">
        <v>527000</v>
      </c>
      <c r="F28" s="110">
        <v>184800</v>
      </c>
      <c r="G28" s="128"/>
      <c r="H28" s="129"/>
    </row>
    <row r="29" spans="1:8" ht="12.75">
      <c r="A29" s="50">
        <v>72</v>
      </c>
      <c r="B29" s="109"/>
      <c r="C29" s="110"/>
      <c r="D29" s="110"/>
      <c r="E29" s="110"/>
      <c r="F29" s="110"/>
      <c r="G29" s="128"/>
      <c r="H29" s="129"/>
    </row>
    <row r="30" spans="1:8" ht="12.75">
      <c r="A30" s="50">
        <v>92</v>
      </c>
      <c r="B30" s="109"/>
      <c r="C30" s="110"/>
      <c r="D30" s="110"/>
      <c r="E30" s="110"/>
      <c r="F30" s="110"/>
      <c r="G30" s="128"/>
      <c r="H30" s="129"/>
    </row>
    <row r="31" spans="1:8" ht="13.5" thickBot="1">
      <c r="A31" s="52"/>
      <c r="B31" s="119"/>
      <c r="C31" s="120"/>
      <c r="D31" s="120"/>
      <c r="E31" s="120"/>
      <c r="F31" s="120"/>
      <c r="G31" s="130"/>
      <c r="H31" s="131"/>
    </row>
    <row r="32" spans="1:8" s="36" customFormat="1" ht="30" customHeight="1" thickBot="1">
      <c r="A32" s="53" t="s">
        <v>22</v>
      </c>
      <c r="B32" s="124">
        <f>SUM(B24:B31)</f>
        <v>586400</v>
      </c>
      <c r="C32" s="124">
        <f aca="true" t="shared" si="1" ref="C32:H32">SUM(C24:C31)</f>
        <v>10500</v>
      </c>
      <c r="D32" s="124">
        <f t="shared" si="1"/>
        <v>0</v>
      </c>
      <c r="E32" s="124">
        <f t="shared" si="1"/>
        <v>527000</v>
      </c>
      <c r="F32" s="124">
        <f t="shared" si="1"/>
        <v>184800</v>
      </c>
      <c r="G32" s="124">
        <f t="shared" si="1"/>
        <v>5420200</v>
      </c>
      <c r="H32" s="125">
        <f t="shared" si="1"/>
        <v>281500</v>
      </c>
    </row>
    <row r="33" spans="1:8" s="36" customFormat="1" ht="28.5" customHeight="1" thickBot="1">
      <c r="A33" s="53" t="s">
        <v>25</v>
      </c>
      <c r="B33" s="163">
        <f>SUM(B32:H32)</f>
        <v>7010400</v>
      </c>
      <c r="C33" s="163"/>
      <c r="D33" s="163"/>
      <c r="E33" s="163"/>
      <c r="F33" s="163"/>
      <c r="G33" s="163"/>
      <c r="H33" s="163"/>
    </row>
    <row r="34" spans="4:5" ht="13.5" thickBot="1">
      <c r="D34" s="59"/>
      <c r="E34" s="60"/>
    </row>
    <row r="35" spans="1:8" ht="26.25" customHeight="1" thickBot="1">
      <c r="A35" s="57" t="s">
        <v>19</v>
      </c>
      <c r="B35" s="164" t="s">
        <v>26</v>
      </c>
      <c r="C35" s="164"/>
      <c r="D35" s="164"/>
      <c r="E35" s="164"/>
      <c r="F35" s="164"/>
      <c r="G35" s="164"/>
      <c r="H35" s="164"/>
    </row>
    <row r="36" spans="1:8" ht="79.5" thickBot="1">
      <c r="A36" s="58" t="s">
        <v>21</v>
      </c>
      <c r="B36" s="40" t="s">
        <v>82</v>
      </c>
      <c r="C36" s="41" t="s">
        <v>83</v>
      </c>
      <c r="D36" s="42" t="s">
        <v>84</v>
      </c>
      <c r="E36" s="41" t="s">
        <v>85</v>
      </c>
      <c r="F36" s="41" t="s">
        <v>86</v>
      </c>
      <c r="G36" s="41" t="s">
        <v>87</v>
      </c>
      <c r="H36" s="106" t="s">
        <v>88</v>
      </c>
    </row>
    <row r="37" spans="1:8" ht="12.75">
      <c r="A37" s="43">
        <v>63</v>
      </c>
      <c r="B37" s="44"/>
      <c r="C37" s="126"/>
      <c r="D37" s="47"/>
      <c r="E37" s="47"/>
      <c r="F37" s="47"/>
      <c r="G37" s="48">
        <v>5420200</v>
      </c>
      <c r="H37" s="127">
        <v>148000</v>
      </c>
    </row>
    <row r="38" spans="1:8" ht="12.75">
      <c r="A38" s="50">
        <v>64</v>
      </c>
      <c r="B38" s="109"/>
      <c r="C38" s="110"/>
      <c r="D38" s="110"/>
      <c r="E38" s="110"/>
      <c r="F38" s="110"/>
      <c r="G38" s="128"/>
      <c r="H38" s="129"/>
    </row>
    <row r="39" spans="1:8" ht="12.75">
      <c r="A39" s="50">
        <v>65</v>
      </c>
      <c r="B39" s="109"/>
      <c r="C39" s="110"/>
      <c r="D39" s="110"/>
      <c r="E39" s="110"/>
      <c r="F39" s="110"/>
      <c r="G39" s="128"/>
      <c r="H39" s="129">
        <v>133500</v>
      </c>
    </row>
    <row r="40" spans="1:8" ht="12.75">
      <c r="A40" s="50">
        <v>66</v>
      </c>
      <c r="B40" s="109"/>
      <c r="C40" s="110">
        <v>10500</v>
      </c>
      <c r="D40" s="110"/>
      <c r="E40" s="110"/>
      <c r="F40" s="110"/>
      <c r="G40" s="128"/>
      <c r="H40" s="129"/>
    </row>
    <row r="41" spans="1:8" ht="12.75">
      <c r="A41" s="50">
        <v>67</v>
      </c>
      <c r="B41" s="109">
        <v>586400</v>
      </c>
      <c r="C41" s="110"/>
      <c r="D41" s="110"/>
      <c r="E41" s="110">
        <v>527000</v>
      </c>
      <c r="F41" s="110">
        <v>184800</v>
      </c>
      <c r="G41" s="128"/>
      <c r="H41" s="129"/>
    </row>
    <row r="42" spans="1:8" ht="13.5" customHeight="1">
      <c r="A42" s="50">
        <v>72</v>
      </c>
      <c r="B42" s="109"/>
      <c r="C42" s="110"/>
      <c r="D42" s="110"/>
      <c r="E42" s="110"/>
      <c r="F42" s="110"/>
      <c r="G42" s="128"/>
      <c r="H42" s="129"/>
    </row>
    <row r="43" spans="1:8" ht="13.5" customHeight="1">
      <c r="A43" s="50">
        <v>92</v>
      </c>
      <c r="B43" s="109"/>
      <c r="C43" s="110"/>
      <c r="D43" s="110"/>
      <c r="E43" s="110"/>
      <c r="F43" s="110"/>
      <c r="G43" s="128"/>
      <c r="H43" s="129"/>
    </row>
    <row r="44" spans="1:8" ht="13.5" customHeight="1" thickBot="1">
      <c r="A44" s="52"/>
      <c r="B44" s="119"/>
      <c r="C44" s="120"/>
      <c r="D44" s="120"/>
      <c r="E44" s="120"/>
      <c r="F44" s="120"/>
      <c r="G44" s="130"/>
      <c r="H44" s="131"/>
    </row>
    <row r="45" spans="1:8" s="36" customFormat="1" ht="30" customHeight="1" thickBot="1">
      <c r="A45" s="53" t="s">
        <v>22</v>
      </c>
      <c r="B45" s="124">
        <f>SUM(B37:B44)</f>
        <v>586400</v>
      </c>
      <c r="C45" s="124">
        <f aca="true" t="shared" si="2" ref="C45:H45">SUM(C37:C44)</f>
        <v>10500</v>
      </c>
      <c r="D45" s="124">
        <f t="shared" si="2"/>
        <v>0</v>
      </c>
      <c r="E45" s="124">
        <f t="shared" si="2"/>
        <v>527000</v>
      </c>
      <c r="F45" s="124">
        <f t="shared" si="2"/>
        <v>184800</v>
      </c>
      <c r="G45" s="124">
        <f t="shared" si="2"/>
        <v>5420200</v>
      </c>
      <c r="H45" s="125">
        <f t="shared" si="2"/>
        <v>281500</v>
      </c>
    </row>
    <row r="46" spans="1:8" s="36" customFormat="1" ht="28.5" customHeight="1" thickBot="1">
      <c r="A46" s="53" t="s">
        <v>27</v>
      </c>
      <c r="B46" s="163">
        <f>SUM(B45:H45)</f>
        <v>7010400</v>
      </c>
      <c r="C46" s="163"/>
      <c r="D46" s="163"/>
      <c r="E46" s="163"/>
      <c r="F46" s="163"/>
      <c r="G46" s="163"/>
      <c r="H46" s="163"/>
    </row>
    <row r="47" spans="3:5" ht="13.5" customHeight="1">
      <c r="C47" s="61"/>
      <c r="D47" s="59"/>
      <c r="E47" s="62"/>
    </row>
    <row r="48" spans="3:5" ht="13.5" customHeight="1">
      <c r="C48" s="61"/>
      <c r="D48" s="63"/>
      <c r="E48" s="64"/>
    </row>
    <row r="49" spans="4:5" ht="13.5" customHeight="1">
      <c r="D49" s="59"/>
      <c r="E49" s="65"/>
    </row>
    <row r="50" spans="4:5" ht="13.5" customHeight="1">
      <c r="D50" s="63"/>
      <c r="E50" s="66"/>
    </row>
    <row r="51" spans="4:5" ht="13.5" customHeight="1">
      <c r="D51" s="59"/>
      <c r="E51" s="60"/>
    </row>
    <row r="52" spans="3:5" ht="28.5" customHeight="1">
      <c r="C52" s="61"/>
      <c r="D52" s="59"/>
      <c r="E52" s="67"/>
    </row>
    <row r="53" spans="3:5" ht="13.5" customHeight="1">
      <c r="C53" s="61"/>
      <c r="D53" s="59"/>
      <c r="E53" s="64"/>
    </row>
    <row r="54" spans="4:5" ht="13.5" customHeight="1">
      <c r="D54" s="59"/>
      <c r="E54" s="60"/>
    </row>
    <row r="55" spans="4:5" ht="13.5" customHeight="1">
      <c r="D55" s="59"/>
      <c r="E55" s="66"/>
    </row>
    <row r="56" spans="4:5" ht="13.5" customHeight="1">
      <c r="D56" s="59"/>
      <c r="E56" s="60"/>
    </row>
    <row r="57" spans="4:5" ht="22.5" customHeight="1">
      <c r="D57" s="59"/>
      <c r="E57" s="68"/>
    </row>
    <row r="58" spans="4:5" ht="13.5" customHeight="1">
      <c r="D58" s="59"/>
      <c r="E58" s="65"/>
    </row>
    <row r="59" spans="2:5" ht="13.5" customHeight="1">
      <c r="B59" s="61"/>
      <c r="D59" s="59"/>
      <c r="E59" s="69"/>
    </row>
    <row r="60" spans="3:5" ht="13.5" customHeight="1">
      <c r="C60" s="61"/>
      <c r="D60" s="59"/>
      <c r="E60" s="69"/>
    </row>
    <row r="61" spans="3:5" ht="13.5" customHeight="1">
      <c r="C61" s="61"/>
      <c r="D61" s="63"/>
      <c r="E61" s="64"/>
    </row>
    <row r="62" spans="4:5" ht="13.5" customHeight="1">
      <c r="D62" s="59"/>
      <c r="E62" s="60"/>
    </row>
    <row r="63" spans="2:5" ht="13.5" customHeight="1">
      <c r="B63" s="61"/>
      <c r="D63" s="59"/>
      <c r="E63" s="62"/>
    </row>
    <row r="64" spans="3:5" ht="13.5" customHeight="1">
      <c r="C64" s="61"/>
      <c r="D64" s="59"/>
      <c r="E64" s="69"/>
    </row>
    <row r="65" spans="3:5" ht="13.5" customHeight="1">
      <c r="C65" s="61"/>
      <c r="D65" s="63"/>
      <c r="E65" s="64"/>
    </row>
    <row r="66" spans="4:5" ht="13.5" customHeight="1">
      <c r="D66" s="59"/>
      <c r="E66" s="60"/>
    </row>
    <row r="67" spans="3:5" ht="13.5" customHeight="1">
      <c r="C67" s="61"/>
      <c r="D67" s="59"/>
      <c r="E67" s="69"/>
    </row>
    <row r="68" spans="4:5" ht="22.5" customHeight="1">
      <c r="D68" s="63"/>
      <c r="E68" s="68"/>
    </row>
    <row r="69" spans="4:5" ht="13.5" customHeight="1">
      <c r="D69" s="59"/>
      <c r="E69" s="60"/>
    </row>
    <row r="70" spans="4:5" ht="13.5" customHeight="1">
      <c r="D70" s="63"/>
      <c r="E70" s="64"/>
    </row>
    <row r="71" spans="4:5" ht="13.5" customHeight="1">
      <c r="D71" s="59"/>
      <c r="E71" s="60"/>
    </row>
    <row r="72" spans="4:5" ht="13.5" customHeight="1">
      <c r="D72" s="59"/>
      <c r="E72" s="60"/>
    </row>
    <row r="73" spans="1:5" ht="13.5" customHeight="1">
      <c r="A73" s="61"/>
      <c r="D73" s="70"/>
      <c r="E73" s="69"/>
    </row>
    <row r="74" spans="2:5" ht="13.5" customHeight="1">
      <c r="B74" s="61"/>
      <c r="C74" s="61"/>
      <c r="D74" s="71"/>
      <c r="E74" s="69"/>
    </row>
    <row r="75" spans="2:5" ht="13.5" customHeight="1">
      <c r="B75" s="61"/>
      <c r="C75" s="61"/>
      <c r="D75" s="71"/>
      <c r="E75" s="62"/>
    </row>
    <row r="76" spans="2:5" ht="13.5" customHeight="1">
      <c r="B76" s="61"/>
      <c r="C76" s="61"/>
      <c r="D76" s="63"/>
      <c r="E76" s="66"/>
    </row>
    <row r="77" spans="4:5" ht="12.75">
      <c r="D77" s="59"/>
      <c r="E77" s="60"/>
    </row>
    <row r="78" spans="2:5" ht="12.75">
      <c r="B78" s="61"/>
      <c r="D78" s="59"/>
      <c r="E78" s="69"/>
    </row>
    <row r="79" spans="3:5" ht="12.75">
      <c r="C79" s="61"/>
      <c r="D79" s="59"/>
      <c r="E79" s="62"/>
    </row>
    <row r="80" spans="3:5" ht="12.75">
      <c r="C80" s="61"/>
      <c r="D80" s="63"/>
      <c r="E80" s="64"/>
    </row>
    <row r="81" spans="4:5" ht="12.75">
      <c r="D81" s="59"/>
      <c r="E81" s="60"/>
    </row>
    <row r="82" spans="4:5" ht="12.75">
      <c r="D82" s="59"/>
      <c r="E82" s="60"/>
    </row>
    <row r="83" spans="4:5" ht="12.75">
      <c r="D83" s="72"/>
      <c r="E83" s="73"/>
    </row>
    <row r="84" spans="4:5" ht="12.75">
      <c r="D84" s="59"/>
      <c r="E84" s="60"/>
    </row>
    <row r="85" spans="4:5" ht="12.75">
      <c r="D85" s="59"/>
      <c r="E85" s="60"/>
    </row>
    <row r="86" spans="4:5" ht="12.75">
      <c r="D86" s="59"/>
      <c r="E86" s="60"/>
    </row>
    <row r="87" spans="4:5" ht="12.75">
      <c r="D87" s="63"/>
      <c r="E87" s="64"/>
    </row>
    <row r="88" spans="4:5" ht="12.75">
      <c r="D88" s="59"/>
      <c r="E88" s="60"/>
    </row>
    <row r="89" spans="4:5" ht="12.75">
      <c r="D89" s="63"/>
      <c r="E89" s="64"/>
    </row>
    <row r="90" spans="4:5" ht="12.75">
      <c r="D90" s="59"/>
      <c r="E90" s="60"/>
    </row>
    <row r="91" spans="4:5" ht="12.75">
      <c r="D91" s="59"/>
      <c r="E91" s="60"/>
    </row>
    <row r="92" spans="4:5" ht="12.75">
      <c r="D92" s="59"/>
      <c r="E92" s="60"/>
    </row>
  </sheetData>
  <sheetProtection selectLockedCells="1" selectUnlockedCells="1"/>
  <mergeCells count="9">
    <mergeCell ref="D2:E2"/>
    <mergeCell ref="B46:H46"/>
    <mergeCell ref="A1:H1"/>
    <mergeCell ref="B6:H6"/>
    <mergeCell ref="B20:H20"/>
    <mergeCell ref="B22:H22"/>
    <mergeCell ref="B33:H33"/>
    <mergeCell ref="B35:H35"/>
    <mergeCell ref="A3:M4"/>
  </mergeCells>
  <printOptions horizontalCentered="1"/>
  <pageMargins left="0.19652777777777777" right="0.19652777777777777" top="0.43333333333333335" bottom="0.39375" header="0.5118110236220472" footer="0.5118110236220472"/>
  <pageSetup firstPageNumber="2" useFirstPageNumber="1" horizontalDpi="300" verticalDpi="300" orientation="landscape" paperSize="9" scale="8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Q93"/>
  <sheetViews>
    <sheetView zoomScalePageLayoutView="0" workbookViewId="0" topLeftCell="A64">
      <selection activeCell="R76" sqref="R76"/>
    </sheetView>
  </sheetViews>
  <sheetFormatPr defaultColWidth="9.140625" defaultRowHeight="12.75"/>
  <cols>
    <col min="5" max="5" width="11.00390625" style="0" customWidth="1"/>
    <col min="12" max="12" width="10.28125" style="0" customWidth="1"/>
    <col min="13" max="13" width="10.140625" style="0" customWidth="1"/>
    <col min="15" max="15" width="13.57421875" style="0" customWidth="1"/>
  </cols>
  <sheetData>
    <row r="6" spans="1:13" ht="40.5">
      <c r="A6" s="74" t="s">
        <v>42</v>
      </c>
      <c r="B6" s="167" t="s">
        <v>28</v>
      </c>
      <c r="C6" s="167"/>
      <c r="D6" s="167"/>
      <c r="E6" s="75" t="s">
        <v>29</v>
      </c>
      <c r="F6" s="76" t="s">
        <v>43</v>
      </c>
      <c r="G6" s="76" t="s">
        <v>44</v>
      </c>
      <c r="H6" s="76" t="s">
        <v>45</v>
      </c>
      <c r="I6" s="76" t="s">
        <v>46</v>
      </c>
      <c r="J6" s="76" t="s">
        <v>47</v>
      </c>
      <c r="K6" s="76" t="s">
        <v>48</v>
      </c>
      <c r="L6" s="77" t="s">
        <v>49</v>
      </c>
      <c r="M6" s="77" t="s">
        <v>50</v>
      </c>
    </row>
    <row r="7" ht="17.25" customHeight="1"/>
    <row r="8" spans="1:17" ht="29.25" customHeight="1">
      <c r="A8" s="78" t="s">
        <v>51</v>
      </c>
      <c r="B8" s="168" t="s">
        <v>52</v>
      </c>
      <c r="C8" s="168"/>
      <c r="D8" s="168"/>
      <c r="E8" s="79">
        <f>SUM(E10,E19)</f>
        <v>5902200</v>
      </c>
      <c r="F8" s="79">
        <f aca="true" t="shared" si="0" ref="F8:M8">SUM(F10,F19)</f>
        <v>0</v>
      </c>
      <c r="G8" s="79">
        <f t="shared" si="0"/>
        <v>0</v>
      </c>
      <c r="H8" s="79">
        <f t="shared" si="0"/>
        <v>482000</v>
      </c>
      <c r="I8" s="79">
        <f t="shared" si="0"/>
        <v>0</v>
      </c>
      <c r="J8" s="79">
        <f t="shared" si="0"/>
        <v>0</v>
      </c>
      <c r="K8" s="79">
        <f t="shared" si="0"/>
        <v>5420200</v>
      </c>
      <c r="L8" s="79">
        <f>SUM(L10,L19)</f>
        <v>5902200</v>
      </c>
      <c r="M8" s="79">
        <f t="shared" si="0"/>
        <v>5902200</v>
      </c>
      <c r="Q8" s="80"/>
    </row>
    <row r="9" spans="1:13" ht="39" customHeight="1">
      <c r="A9" s="81" t="s">
        <v>68</v>
      </c>
      <c r="B9" s="169" t="s">
        <v>67</v>
      </c>
      <c r="C9" s="170"/>
      <c r="D9" s="170"/>
      <c r="E9" s="82"/>
      <c r="F9" s="82"/>
      <c r="G9" s="82"/>
      <c r="H9" s="82"/>
      <c r="I9" s="82"/>
      <c r="J9" s="82"/>
      <c r="K9" s="82"/>
      <c r="L9" s="82"/>
      <c r="M9" s="82"/>
    </row>
    <row r="10" spans="1:13" ht="12.75">
      <c r="A10" s="83">
        <v>3</v>
      </c>
      <c r="B10" s="171" t="s">
        <v>53</v>
      </c>
      <c r="C10" s="171"/>
      <c r="D10" s="171"/>
      <c r="E10" s="84">
        <f>SUM(E11,E16)</f>
        <v>482000</v>
      </c>
      <c r="F10" s="84">
        <f>SUM(F11,F16)</f>
        <v>0</v>
      </c>
      <c r="G10" s="84">
        <f>SUM(G11,G16)</f>
        <v>0</v>
      </c>
      <c r="H10" s="84">
        <f>SUM(H11,H16)</f>
        <v>482000</v>
      </c>
      <c r="I10" s="84">
        <v>0</v>
      </c>
      <c r="J10" s="84">
        <f>SUM(J11,J16)</f>
        <v>0</v>
      </c>
      <c r="K10" s="84">
        <v>0</v>
      </c>
      <c r="L10" s="84">
        <f>SUM(L11,L16)</f>
        <v>482000</v>
      </c>
      <c r="M10" s="84">
        <f>SUM(M11,M16)</f>
        <v>482000</v>
      </c>
    </row>
    <row r="11" spans="1:13" ht="12.75">
      <c r="A11" s="85">
        <v>32</v>
      </c>
      <c r="B11" s="172" t="s">
        <v>34</v>
      </c>
      <c r="C11" s="172"/>
      <c r="D11" s="172"/>
      <c r="E11" s="84">
        <f aca="true" t="shared" si="1" ref="E11:K11">SUM(E12:E15)</f>
        <v>478000</v>
      </c>
      <c r="F11" s="84">
        <f t="shared" si="1"/>
        <v>0</v>
      </c>
      <c r="G11" s="84">
        <f t="shared" si="1"/>
        <v>0</v>
      </c>
      <c r="H11" s="84">
        <f t="shared" si="1"/>
        <v>478000</v>
      </c>
      <c r="I11" s="84">
        <f t="shared" si="1"/>
        <v>0</v>
      </c>
      <c r="J11" s="84">
        <f t="shared" si="1"/>
        <v>0</v>
      </c>
      <c r="K11" s="84">
        <f t="shared" si="1"/>
        <v>0</v>
      </c>
      <c r="L11" s="84">
        <f>+E11</f>
        <v>478000</v>
      </c>
      <c r="M11" s="84">
        <f>+E11</f>
        <v>478000</v>
      </c>
    </row>
    <row r="12" spans="1:13" ht="12.75">
      <c r="A12" s="86">
        <v>321</v>
      </c>
      <c r="B12" s="173" t="s">
        <v>35</v>
      </c>
      <c r="C12" s="173"/>
      <c r="D12" s="173"/>
      <c r="E12" s="87">
        <v>9700</v>
      </c>
      <c r="F12" s="88"/>
      <c r="G12" s="88"/>
      <c r="H12" s="87">
        <v>9700</v>
      </c>
      <c r="I12" s="88"/>
      <c r="J12" s="88"/>
      <c r="K12" s="88"/>
      <c r="L12" s="88"/>
      <c r="M12" s="88"/>
    </row>
    <row r="13" spans="1:13" ht="12.75">
      <c r="A13" s="86">
        <v>322</v>
      </c>
      <c r="B13" s="173" t="s">
        <v>36</v>
      </c>
      <c r="C13" s="173"/>
      <c r="D13" s="173"/>
      <c r="E13" s="87">
        <v>250000</v>
      </c>
      <c r="F13" s="88"/>
      <c r="G13" s="88"/>
      <c r="H13" s="87">
        <v>250000</v>
      </c>
      <c r="I13" s="88"/>
      <c r="J13" s="88"/>
      <c r="K13" s="88"/>
      <c r="L13" s="88"/>
      <c r="M13" s="88"/>
    </row>
    <row r="14" spans="1:13" ht="12.75">
      <c r="A14" s="86">
        <v>323</v>
      </c>
      <c r="B14" s="174" t="s">
        <v>37</v>
      </c>
      <c r="C14" s="175"/>
      <c r="D14" s="176"/>
      <c r="E14" s="87">
        <v>195800</v>
      </c>
      <c r="F14" s="88"/>
      <c r="G14" s="88"/>
      <c r="H14" s="87">
        <v>195800</v>
      </c>
      <c r="I14" s="88"/>
      <c r="J14" s="88"/>
      <c r="K14" s="88"/>
      <c r="L14" s="88"/>
      <c r="M14" s="88"/>
    </row>
    <row r="15" spans="1:13" ht="12.75">
      <c r="A15" s="86">
        <v>329</v>
      </c>
      <c r="B15" s="173" t="s">
        <v>54</v>
      </c>
      <c r="C15" s="173"/>
      <c r="D15" s="173"/>
      <c r="E15" s="87">
        <v>22500</v>
      </c>
      <c r="F15" s="88"/>
      <c r="G15" s="88"/>
      <c r="H15" s="87">
        <v>22500</v>
      </c>
      <c r="I15" s="88"/>
      <c r="J15" s="88"/>
      <c r="K15" s="88"/>
      <c r="L15" s="88"/>
      <c r="M15" s="88"/>
    </row>
    <row r="16" spans="1:13" ht="15" customHeight="1">
      <c r="A16" s="85">
        <v>34</v>
      </c>
      <c r="B16" s="172" t="s">
        <v>38</v>
      </c>
      <c r="C16" s="172"/>
      <c r="D16" s="172"/>
      <c r="E16" s="89">
        <f>SUM(E17)</f>
        <v>4000</v>
      </c>
      <c r="F16" s="89">
        <f aca="true" t="shared" si="2" ref="F16:M16">SUM(F17)</f>
        <v>0</v>
      </c>
      <c r="G16" s="89">
        <f t="shared" si="2"/>
        <v>0</v>
      </c>
      <c r="H16" s="89">
        <f t="shared" si="2"/>
        <v>4000</v>
      </c>
      <c r="I16" s="89">
        <f t="shared" si="2"/>
        <v>0</v>
      </c>
      <c r="J16" s="89">
        <f t="shared" si="2"/>
        <v>0</v>
      </c>
      <c r="K16" s="89">
        <v>0</v>
      </c>
      <c r="L16" s="89">
        <f>SUM(L17)</f>
        <v>4000</v>
      </c>
      <c r="M16" s="89">
        <f t="shared" si="2"/>
        <v>4000</v>
      </c>
    </row>
    <row r="17" spans="1:13" ht="15" customHeight="1">
      <c r="A17" s="86">
        <v>343</v>
      </c>
      <c r="B17" s="173" t="s">
        <v>39</v>
      </c>
      <c r="C17" s="173"/>
      <c r="D17" s="173"/>
      <c r="E17" s="90">
        <v>4000</v>
      </c>
      <c r="F17" s="90"/>
      <c r="G17" s="90"/>
      <c r="H17" s="90">
        <v>4000</v>
      </c>
      <c r="I17" s="90">
        <v>0</v>
      </c>
      <c r="J17" s="90"/>
      <c r="K17" s="90">
        <v>0</v>
      </c>
      <c r="L17" s="90">
        <f>+E17</f>
        <v>4000</v>
      </c>
      <c r="M17" s="90">
        <f>+L17</f>
        <v>4000</v>
      </c>
    </row>
    <row r="18" spans="1:13" ht="30" customHeight="1">
      <c r="A18" s="91" t="s">
        <v>69</v>
      </c>
      <c r="B18" s="177" t="s">
        <v>70</v>
      </c>
      <c r="C18" s="178"/>
      <c r="D18" s="179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2.75">
      <c r="A19" s="83">
        <v>3</v>
      </c>
      <c r="B19" s="171" t="s">
        <v>53</v>
      </c>
      <c r="C19" s="171"/>
      <c r="D19" s="171"/>
      <c r="E19" s="84">
        <f>SUM(E20,E24)</f>
        <v>5420200</v>
      </c>
      <c r="F19" s="84">
        <f aca="true" t="shared" si="3" ref="F19:M19">SUM(F20,F24)</f>
        <v>0</v>
      </c>
      <c r="G19" s="84">
        <f t="shared" si="3"/>
        <v>0</v>
      </c>
      <c r="H19" s="84">
        <f t="shared" si="3"/>
        <v>0</v>
      </c>
      <c r="I19" s="84">
        <f t="shared" si="3"/>
        <v>0</v>
      </c>
      <c r="J19" s="84">
        <f t="shared" si="3"/>
        <v>0</v>
      </c>
      <c r="K19" s="84">
        <f t="shared" si="3"/>
        <v>5420200</v>
      </c>
      <c r="L19" s="84">
        <f t="shared" si="3"/>
        <v>5420200</v>
      </c>
      <c r="M19" s="84">
        <f t="shared" si="3"/>
        <v>5420200</v>
      </c>
    </row>
    <row r="20" spans="1:13" ht="12.75">
      <c r="A20" s="85">
        <v>31</v>
      </c>
      <c r="B20" s="180" t="s">
        <v>55</v>
      </c>
      <c r="C20" s="172"/>
      <c r="D20" s="172"/>
      <c r="E20" s="89">
        <f>SUM(E21:E23)</f>
        <v>5305000</v>
      </c>
      <c r="F20" s="89">
        <f aca="true" t="shared" si="4" ref="F20:K20">SUM(F21:F23)</f>
        <v>0</v>
      </c>
      <c r="G20" s="89">
        <f t="shared" si="4"/>
        <v>0</v>
      </c>
      <c r="H20" s="89">
        <f t="shared" si="4"/>
        <v>0</v>
      </c>
      <c r="I20" s="89">
        <f t="shared" si="4"/>
        <v>0</v>
      </c>
      <c r="J20" s="89">
        <f t="shared" si="4"/>
        <v>0</v>
      </c>
      <c r="K20" s="89">
        <f t="shared" si="4"/>
        <v>5305000</v>
      </c>
      <c r="L20" s="89">
        <f>+K20</f>
        <v>5305000</v>
      </c>
      <c r="M20" s="89">
        <f>+K20</f>
        <v>5305000</v>
      </c>
    </row>
    <row r="21" spans="1:13" ht="15" customHeight="1">
      <c r="A21" s="86">
        <v>311</v>
      </c>
      <c r="B21" s="174" t="s">
        <v>31</v>
      </c>
      <c r="C21" s="175"/>
      <c r="D21" s="176"/>
      <c r="E21" s="90">
        <v>4350000</v>
      </c>
      <c r="F21" s="90"/>
      <c r="G21" s="90"/>
      <c r="H21" s="90"/>
      <c r="I21" s="90"/>
      <c r="J21" s="90"/>
      <c r="K21" s="90">
        <f>+E21</f>
        <v>4350000</v>
      </c>
      <c r="L21" s="93"/>
      <c r="M21" s="93"/>
    </row>
    <row r="22" spans="1:13" ht="15" customHeight="1">
      <c r="A22" s="86">
        <v>312</v>
      </c>
      <c r="B22" s="174" t="s">
        <v>32</v>
      </c>
      <c r="C22" s="175"/>
      <c r="D22" s="176"/>
      <c r="E22" s="90">
        <v>220000</v>
      </c>
      <c r="F22" s="90"/>
      <c r="G22" s="90"/>
      <c r="H22" s="90"/>
      <c r="I22" s="90"/>
      <c r="J22" s="90"/>
      <c r="K22" s="90">
        <f>+E22</f>
        <v>220000</v>
      </c>
      <c r="L22" s="93"/>
      <c r="M22" s="93"/>
    </row>
    <row r="23" spans="1:13" ht="15" customHeight="1">
      <c r="A23" s="86">
        <v>313</v>
      </c>
      <c r="B23" s="174" t="s">
        <v>33</v>
      </c>
      <c r="C23" s="175"/>
      <c r="D23" s="176"/>
      <c r="E23" s="90">
        <v>735000</v>
      </c>
      <c r="F23" s="90"/>
      <c r="G23" s="90"/>
      <c r="H23" s="90"/>
      <c r="I23" s="90"/>
      <c r="J23" s="90"/>
      <c r="K23" s="90">
        <f>+E23</f>
        <v>735000</v>
      </c>
      <c r="L23" s="93"/>
      <c r="M23" s="93"/>
    </row>
    <row r="24" spans="1:13" ht="15" customHeight="1">
      <c r="A24" s="85">
        <v>32</v>
      </c>
      <c r="B24" s="181" t="s">
        <v>34</v>
      </c>
      <c r="C24" s="182"/>
      <c r="D24" s="183"/>
      <c r="E24" s="84">
        <f>SUM(E25:E26)</f>
        <v>115200</v>
      </c>
      <c r="F24" s="84">
        <f aca="true" t="shared" si="5" ref="F24:K24">SUM(F25:F26)</f>
        <v>0</v>
      </c>
      <c r="G24" s="84">
        <f t="shared" si="5"/>
        <v>0</v>
      </c>
      <c r="H24" s="84">
        <f t="shared" si="5"/>
        <v>0</v>
      </c>
      <c r="I24" s="84">
        <f t="shared" si="5"/>
        <v>0</v>
      </c>
      <c r="J24" s="84">
        <f t="shared" si="5"/>
        <v>0</v>
      </c>
      <c r="K24" s="84">
        <f t="shared" si="5"/>
        <v>115200</v>
      </c>
      <c r="L24" s="84">
        <f>+K24</f>
        <v>115200</v>
      </c>
      <c r="M24" s="84">
        <f>+K24</f>
        <v>115200</v>
      </c>
    </row>
    <row r="25" spans="1:13" ht="15" customHeight="1">
      <c r="A25" s="86">
        <v>321</v>
      </c>
      <c r="B25" s="174" t="s">
        <v>35</v>
      </c>
      <c r="C25" s="175"/>
      <c r="D25" s="176"/>
      <c r="E25" s="90">
        <v>94000</v>
      </c>
      <c r="F25" s="90"/>
      <c r="G25" s="90"/>
      <c r="H25" s="90"/>
      <c r="I25" s="90"/>
      <c r="J25" s="90"/>
      <c r="K25" s="90">
        <f>+E25</f>
        <v>94000</v>
      </c>
      <c r="L25" s="93"/>
      <c r="M25" s="93"/>
    </row>
    <row r="26" spans="1:13" ht="15" customHeight="1">
      <c r="A26" s="86">
        <v>329</v>
      </c>
      <c r="B26" s="174" t="s">
        <v>54</v>
      </c>
      <c r="C26" s="175"/>
      <c r="D26" s="176"/>
      <c r="E26" s="94">
        <v>21200</v>
      </c>
      <c r="F26" s="89"/>
      <c r="G26" s="89"/>
      <c r="H26" s="89"/>
      <c r="I26" s="89"/>
      <c r="J26" s="89"/>
      <c r="K26" s="94">
        <f>+E26</f>
        <v>21200</v>
      </c>
      <c r="L26" s="89"/>
      <c r="M26" s="89"/>
    </row>
    <row r="27" spans="1:13" ht="15" customHeight="1">
      <c r="A27" s="86"/>
      <c r="B27" s="174"/>
      <c r="C27" s="175"/>
      <c r="D27" s="176"/>
      <c r="E27" s="89"/>
      <c r="F27" s="89"/>
      <c r="G27" s="89"/>
      <c r="H27" s="89"/>
      <c r="I27" s="89"/>
      <c r="J27" s="89"/>
      <c r="K27" s="89"/>
      <c r="L27" s="89"/>
      <c r="M27" s="89"/>
    </row>
    <row r="28" spans="1:17" ht="39" customHeight="1">
      <c r="A28" s="95">
        <v>8055</v>
      </c>
      <c r="B28" s="184" t="s">
        <v>71</v>
      </c>
      <c r="C28" s="185"/>
      <c r="D28" s="186"/>
      <c r="E28" s="79">
        <f>+E30+E37+E47+E55+E63+E67</f>
        <v>1063200</v>
      </c>
      <c r="F28" s="79">
        <f>+F30+F37+F47+F55</f>
        <v>586400</v>
      </c>
      <c r="G28" s="79">
        <f>+G30</f>
        <v>10500</v>
      </c>
      <c r="H28" s="79">
        <f>+H30</f>
        <v>0</v>
      </c>
      <c r="I28" s="79">
        <f>+I30+I55+I67</f>
        <v>184800</v>
      </c>
      <c r="J28" s="79">
        <f>+J37+J63</f>
        <v>281500</v>
      </c>
      <c r="K28" s="79"/>
      <c r="L28" s="79">
        <f>+E28</f>
        <v>1063200</v>
      </c>
      <c r="M28" s="79">
        <f>+E28</f>
        <v>1063200</v>
      </c>
      <c r="Q28" s="80"/>
    </row>
    <row r="29" spans="1:13" ht="30.75" customHeight="1">
      <c r="A29" s="81" t="s">
        <v>72</v>
      </c>
      <c r="B29" s="187" t="s">
        <v>56</v>
      </c>
      <c r="C29" s="188"/>
      <c r="D29" s="189"/>
      <c r="E29" s="89"/>
      <c r="F29" s="89"/>
      <c r="G29" s="89"/>
      <c r="H29" s="89"/>
      <c r="I29" s="89"/>
      <c r="J29" s="89"/>
      <c r="K29" s="89"/>
      <c r="L29" s="89"/>
      <c r="M29" s="89"/>
    </row>
    <row r="30" spans="1:16" ht="15" customHeight="1">
      <c r="A30" s="96">
        <v>3</v>
      </c>
      <c r="B30" s="187" t="s">
        <v>53</v>
      </c>
      <c r="C30" s="188"/>
      <c r="D30" s="189"/>
      <c r="E30" s="88">
        <f aca="true" t="shared" si="6" ref="E30:M30">E31+E33</f>
        <v>12500</v>
      </c>
      <c r="F30" s="88">
        <f t="shared" si="6"/>
        <v>2000</v>
      </c>
      <c r="G30" s="88">
        <f t="shared" si="6"/>
        <v>10500</v>
      </c>
      <c r="H30" s="88">
        <f t="shared" si="6"/>
        <v>0</v>
      </c>
      <c r="I30" s="88">
        <f t="shared" si="6"/>
        <v>0</v>
      </c>
      <c r="J30" s="88">
        <f t="shared" si="6"/>
        <v>0</v>
      </c>
      <c r="K30" s="88">
        <f t="shared" si="6"/>
        <v>0</v>
      </c>
      <c r="L30" s="88">
        <f t="shared" si="6"/>
        <v>12500</v>
      </c>
      <c r="M30" s="88">
        <f t="shared" si="6"/>
        <v>12500</v>
      </c>
      <c r="P30" s="80"/>
    </row>
    <row r="31" spans="1:13" ht="15" customHeight="1">
      <c r="A31" s="85">
        <v>32</v>
      </c>
      <c r="B31" s="181" t="s">
        <v>34</v>
      </c>
      <c r="C31" s="182"/>
      <c r="D31" s="183"/>
      <c r="E31" s="89">
        <f aca="true" t="shared" si="7" ref="E31:K31">SUM(E32:E32)</f>
        <v>12500</v>
      </c>
      <c r="F31" s="89">
        <f t="shared" si="7"/>
        <v>2000</v>
      </c>
      <c r="G31" s="89">
        <f t="shared" si="7"/>
        <v>10500</v>
      </c>
      <c r="H31" s="89">
        <f t="shared" si="7"/>
        <v>0</v>
      </c>
      <c r="I31" s="89">
        <f t="shared" si="7"/>
        <v>0</v>
      </c>
      <c r="J31" s="89">
        <f t="shared" si="7"/>
        <v>0</v>
      </c>
      <c r="K31" s="89">
        <f t="shared" si="7"/>
        <v>0</v>
      </c>
      <c r="L31" s="89">
        <v>12500</v>
      </c>
      <c r="M31" s="89">
        <v>12500</v>
      </c>
    </row>
    <row r="32" spans="1:13" ht="15" customHeight="1">
      <c r="A32" s="86">
        <v>322</v>
      </c>
      <c r="B32" s="174" t="s">
        <v>36</v>
      </c>
      <c r="C32" s="175"/>
      <c r="D32" s="176"/>
      <c r="E32" s="90">
        <f>+F32+G32</f>
        <v>12500</v>
      </c>
      <c r="F32" s="90">
        <v>2000</v>
      </c>
      <c r="G32" s="90">
        <v>10500</v>
      </c>
      <c r="H32" s="97"/>
      <c r="I32" s="90"/>
      <c r="J32" s="97"/>
      <c r="K32" s="90"/>
      <c r="L32" s="90"/>
      <c r="M32" s="90"/>
    </row>
    <row r="33" spans="1:13" ht="24" customHeight="1">
      <c r="A33" s="85">
        <v>37</v>
      </c>
      <c r="B33" s="181" t="s">
        <v>57</v>
      </c>
      <c r="C33" s="182"/>
      <c r="D33" s="183"/>
      <c r="E33" s="89">
        <v>0</v>
      </c>
      <c r="F33" s="89">
        <v>0</v>
      </c>
      <c r="G33" s="89">
        <f>G34</f>
        <v>0</v>
      </c>
      <c r="H33" s="89">
        <f>H34</f>
        <v>0</v>
      </c>
      <c r="I33" s="89">
        <f>I34</f>
        <v>0</v>
      </c>
      <c r="J33" s="89">
        <f>J34</f>
        <v>0</v>
      </c>
      <c r="K33" s="89">
        <f>K34</f>
        <v>0</v>
      </c>
      <c r="L33" s="89">
        <v>0</v>
      </c>
      <c r="M33" s="89">
        <v>0</v>
      </c>
    </row>
    <row r="34" spans="1:13" ht="15" customHeight="1">
      <c r="A34" s="86">
        <v>372</v>
      </c>
      <c r="B34" s="174" t="s">
        <v>58</v>
      </c>
      <c r="C34" s="175"/>
      <c r="D34" s="176"/>
      <c r="E34" s="90">
        <v>0</v>
      </c>
      <c r="F34" s="90">
        <v>0</v>
      </c>
      <c r="G34" s="90"/>
      <c r="H34" s="90"/>
      <c r="I34" s="90"/>
      <c r="J34" s="90"/>
      <c r="K34" s="90"/>
      <c r="L34" s="90">
        <v>0</v>
      </c>
      <c r="M34" s="90">
        <v>0</v>
      </c>
    </row>
    <row r="35" spans="1:13" ht="12.75">
      <c r="A35" s="85"/>
      <c r="B35" s="98"/>
      <c r="C35" s="98"/>
      <c r="D35" s="99"/>
      <c r="E35" s="90"/>
      <c r="F35" s="90"/>
      <c r="G35" s="90"/>
      <c r="H35" s="90"/>
      <c r="I35" s="90"/>
      <c r="J35" s="90"/>
      <c r="K35" s="90"/>
      <c r="L35" s="90"/>
      <c r="M35" s="90"/>
    </row>
    <row r="36" spans="1:13" ht="15" customHeight="1">
      <c r="A36" s="81" t="s">
        <v>73</v>
      </c>
      <c r="B36" s="187" t="s">
        <v>59</v>
      </c>
      <c r="C36" s="188"/>
      <c r="D36" s="189"/>
      <c r="E36" s="89"/>
      <c r="F36" s="89"/>
      <c r="G36" s="89"/>
      <c r="H36" s="89"/>
      <c r="I36" s="89"/>
      <c r="J36" s="89"/>
      <c r="K36" s="89"/>
      <c r="L36" s="89"/>
      <c r="M36" s="89"/>
    </row>
    <row r="37" spans="1:13" ht="15" customHeight="1">
      <c r="A37" s="96">
        <v>3</v>
      </c>
      <c r="B37" s="187" t="s">
        <v>53</v>
      </c>
      <c r="C37" s="188"/>
      <c r="D37" s="189"/>
      <c r="E37" s="88">
        <f>SUM(E38,E42,E44)</f>
        <v>517100</v>
      </c>
      <c r="F37" s="88">
        <f aca="true" t="shared" si="8" ref="F37:M37">SUM(F38,F42,F44)</f>
        <v>383600</v>
      </c>
      <c r="G37" s="88">
        <f t="shared" si="8"/>
        <v>0</v>
      </c>
      <c r="H37" s="88">
        <f t="shared" si="8"/>
        <v>0</v>
      </c>
      <c r="I37" s="88">
        <f t="shared" si="8"/>
        <v>0</v>
      </c>
      <c r="J37" s="88">
        <f t="shared" si="8"/>
        <v>133500</v>
      </c>
      <c r="K37" s="88">
        <f t="shared" si="8"/>
        <v>0</v>
      </c>
      <c r="L37" s="88">
        <f>SUM(L38,L42,L44)</f>
        <v>517100</v>
      </c>
      <c r="M37" s="88">
        <f t="shared" si="8"/>
        <v>517100</v>
      </c>
    </row>
    <row r="38" spans="1:16" ht="15" customHeight="1">
      <c r="A38" s="85">
        <v>31</v>
      </c>
      <c r="B38" s="181" t="s">
        <v>30</v>
      </c>
      <c r="C38" s="182"/>
      <c r="D38" s="183"/>
      <c r="E38" s="89">
        <f aca="true" t="shared" si="9" ref="E38:K38">SUM(E39:E41)</f>
        <v>294600</v>
      </c>
      <c r="F38" s="89">
        <f t="shared" si="9"/>
        <v>294600</v>
      </c>
      <c r="G38" s="89">
        <f t="shared" si="9"/>
        <v>0</v>
      </c>
      <c r="H38" s="89">
        <f t="shared" si="9"/>
        <v>0</v>
      </c>
      <c r="I38" s="89">
        <f t="shared" si="9"/>
        <v>0</v>
      </c>
      <c r="J38" s="89">
        <f t="shared" si="9"/>
        <v>0</v>
      </c>
      <c r="K38" s="89">
        <f t="shared" si="9"/>
        <v>0</v>
      </c>
      <c r="L38" s="89">
        <f>+F38</f>
        <v>294600</v>
      </c>
      <c r="M38" s="89">
        <f>+L38</f>
        <v>294600</v>
      </c>
      <c r="P38" s="80"/>
    </row>
    <row r="39" spans="1:13" ht="15" customHeight="1">
      <c r="A39" s="86">
        <v>311</v>
      </c>
      <c r="B39" s="174" t="s">
        <v>31</v>
      </c>
      <c r="C39" s="175"/>
      <c r="D39" s="176"/>
      <c r="E39" s="90">
        <v>240000</v>
      </c>
      <c r="F39" s="90">
        <v>240000</v>
      </c>
      <c r="G39" s="90"/>
      <c r="H39" s="90"/>
      <c r="I39" s="90"/>
      <c r="J39" s="90"/>
      <c r="K39" s="90"/>
      <c r="L39" s="90"/>
      <c r="M39" s="90"/>
    </row>
    <row r="40" spans="1:13" ht="15" customHeight="1">
      <c r="A40" s="86">
        <v>312</v>
      </c>
      <c r="B40" s="174" t="s">
        <v>32</v>
      </c>
      <c r="C40" s="175"/>
      <c r="D40" s="176"/>
      <c r="E40" s="90">
        <v>12600</v>
      </c>
      <c r="F40" s="90">
        <v>12600</v>
      </c>
      <c r="G40" s="90"/>
      <c r="H40" s="90"/>
      <c r="I40" s="90"/>
      <c r="J40" s="90"/>
      <c r="K40" s="90"/>
      <c r="L40" s="90"/>
      <c r="M40" s="90"/>
    </row>
    <row r="41" spans="1:13" ht="15" customHeight="1">
      <c r="A41" s="86">
        <v>313</v>
      </c>
      <c r="B41" s="174" t="s">
        <v>33</v>
      </c>
      <c r="C41" s="175"/>
      <c r="D41" s="176"/>
      <c r="E41" s="90">
        <v>42000</v>
      </c>
      <c r="F41" s="90">
        <v>42000</v>
      </c>
      <c r="G41" s="90"/>
      <c r="H41" s="90"/>
      <c r="I41" s="90"/>
      <c r="J41" s="90"/>
      <c r="K41" s="90"/>
      <c r="L41" s="90"/>
      <c r="M41" s="90"/>
    </row>
    <row r="42" spans="1:13" ht="15" customHeight="1">
      <c r="A42" s="85">
        <v>32</v>
      </c>
      <c r="B42" s="181" t="s">
        <v>34</v>
      </c>
      <c r="C42" s="182"/>
      <c r="D42" s="183"/>
      <c r="E42" s="89">
        <f>SUM(E43)</f>
        <v>9000</v>
      </c>
      <c r="F42" s="89">
        <f aca="true" t="shared" si="10" ref="F42:K42">SUM(F43)</f>
        <v>9000</v>
      </c>
      <c r="G42" s="89">
        <f t="shared" si="10"/>
        <v>0</v>
      </c>
      <c r="H42" s="89">
        <f t="shared" si="10"/>
        <v>0</v>
      </c>
      <c r="I42" s="89">
        <f t="shared" si="10"/>
        <v>0</v>
      </c>
      <c r="J42" s="89">
        <f t="shared" si="10"/>
        <v>0</v>
      </c>
      <c r="K42" s="89">
        <f t="shared" si="10"/>
        <v>0</v>
      </c>
      <c r="L42" s="89">
        <f>+F42</f>
        <v>9000</v>
      </c>
      <c r="M42" s="89">
        <f>+L42</f>
        <v>9000</v>
      </c>
    </row>
    <row r="43" spans="1:13" ht="15" customHeight="1">
      <c r="A43" s="86">
        <v>321</v>
      </c>
      <c r="B43" s="174" t="s">
        <v>35</v>
      </c>
      <c r="C43" s="175"/>
      <c r="D43" s="176"/>
      <c r="E43" s="90">
        <v>9000</v>
      </c>
      <c r="F43" s="90">
        <v>9000</v>
      </c>
      <c r="G43" s="90"/>
      <c r="H43" s="90">
        <v>0</v>
      </c>
      <c r="I43" s="90"/>
      <c r="J43" s="90"/>
      <c r="K43" s="90"/>
      <c r="L43" s="90"/>
      <c r="M43" s="90"/>
    </row>
    <row r="44" spans="1:13" ht="27.75" customHeight="1">
      <c r="A44" s="85">
        <v>37</v>
      </c>
      <c r="B44" s="181" t="s">
        <v>57</v>
      </c>
      <c r="C44" s="182"/>
      <c r="D44" s="183"/>
      <c r="E44" s="84">
        <f>SUM(E45)</f>
        <v>213500</v>
      </c>
      <c r="F44" s="84">
        <f>F45</f>
        <v>80000</v>
      </c>
      <c r="G44" s="84">
        <f aca="true" t="shared" si="11" ref="G44:M44">SUM(G45)</f>
        <v>0</v>
      </c>
      <c r="H44" s="84">
        <f t="shared" si="11"/>
        <v>0</v>
      </c>
      <c r="I44" s="84">
        <f t="shared" si="11"/>
        <v>0</v>
      </c>
      <c r="J44" s="84">
        <f>J45</f>
        <v>133500</v>
      </c>
      <c r="K44" s="84">
        <f t="shared" si="11"/>
        <v>0</v>
      </c>
      <c r="L44" s="84">
        <f t="shared" si="11"/>
        <v>213500</v>
      </c>
      <c r="M44" s="84">
        <f t="shared" si="11"/>
        <v>213500</v>
      </c>
    </row>
    <row r="45" spans="1:13" ht="12.75">
      <c r="A45" s="86">
        <v>372</v>
      </c>
      <c r="B45" s="174" t="s">
        <v>58</v>
      </c>
      <c r="C45" s="175"/>
      <c r="D45" s="176"/>
      <c r="E45" s="90">
        <f>F45+J45</f>
        <v>213500</v>
      </c>
      <c r="F45" s="90">
        <v>80000</v>
      </c>
      <c r="G45" s="90"/>
      <c r="H45" s="90"/>
      <c r="I45" s="90"/>
      <c r="J45" s="90">
        <v>133500</v>
      </c>
      <c r="K45" s="90"/>
      <c r="L45" s="90">
        <f>+E45</f>
        <v>213500</v>
      </c>
      <c r="M45" s="90">
        <f>+E45</f>
        <v>213500</v>
      </c>
    </row>
    <row r="46" spans="1:13" ht="15" customHeight="1">
      <c r="A46" s="81" t="s">
        <v>74</v>
      </c>
      <c r="B46" s="187" t="s">
        <v>60</v>
      </c>
      <c r="C46" s="188"/>
      <c r="D46" s="189"/>
      <c r="E46" s="89"/>
      <c r="F46" s="89"/>
      <c r="G46" s="89"/>
      <c r="H46" s="89"/>
      <c r="I46" s="89"/>
      <c r="J46" s="89"/>
      <c r="K46" s="89"/>
      <c r="L46" s="89"/>
      <c r="M46" s="89"/>
    </row>
    <row r="47" spans="1:13" ht="15" customHeight="1">
      <c r="A47" s="85">
        <v>3</v>
      </c>
      <c r="B47" s="181" t="s">
        <v>53</v>
      </c>
      <c r="C47" s="182"/>
      <c r="D47" s="183"/>
      <c r="E47" s="88">
        <f>SUM(E48,E52)</f>
        <v>158300</v>
      </c>
      <c r="F47" s="88">
        <f aca="true" t="shared" si="12" ref="F47:M47">SUM(F48,F52)</f>
        <v>158300</v>
      </c>
      <c r="G47" s="88">
        <f t="shared" si="12"/>
        <v>0</v>
      </c>
      <c r="H47" s="88">
        <f t="shared" si="12"/>
        <v>0</v>
      </c>
      <c r="I47" s="88">
        <f t="shared" si="12"/>
        <v>0</v>
      </c>
      <c r="J47" s="88">
        <f t="shared" si="12"/>
        <v>0</v>
      </c>
      <c r="K47" s="88">
        <f t="shared" si="12"/>
        <v>0</v>
      </c>
      <c r="L47" s="88">
        <f t="shared" si="12"/>
        <v>158300</v>
      </c>
      <c r="M47" s="88">
        <f t="shared" si="12"/>
        <v>158300</v>
      </c>
    </row>
    <row r="48" spans="1:13" ht="15" customHeight="1">
      <c r="A48" s="85">
        <v>31</v>
      </c>
      <c r="B48" s="181" t="s">
        <v>30</v>
      </c>
      <c r="C48" s="182"/>
      <c r="D48" s="183"/>
      <c r="E48" s="89">
        <f aca="true" t="shared" si="13" ref="E48:K48">SUM(E49:E51)</f>
        <v>146300</v>
      </c>
      <c r="F48" s="89">
        <f t="shared" si="13"/>
        <v>146300</v>
      </c>
      <c r="G48" s="89">
        <f t="shared" si="13"/>
        <v>0</v>
      </c>
      <c r="H48" s="89">
        <f t="shared" si="13"/>
        <v>0</v>
      </c>
      <c r="I48" s="89">
        <f t="shared" si="13"/>
        <v>0</v>
      </c>
      <c r="J48" s="89">
        <f t="shared" si="13"/>
        <v>0</v>
      </c>
      <c r="K48" s="89">
        <f t="shared" si="13"/>
        <v>0</v>
      </c>
      <c r="L48" s="89">
        <f>+F48</f>
        <v>146300</v>
      </c>
      <c r="M48" s="89">
        <f>+L48</f>
        <v>146300</v>
      </c>
    </row>
    <row r="49" spans="1:13" ht="15" customHeight="1">
      <c r="A49" s="86">
        <v>311</v>
      </c>
      <c r="B49" s="174" t="s">
        <v>31</v>
      </c>
      <c r="C49" s="175"/>
      <c r="D49" s="176"/>
      <c r="E49" s="90">
        <v>120000</v>
      </c>
      <c r="F49" s="90">
        <v>120000</v>
      </c>
      <c r="G49" s="90"/>
      <c r="H49" s="90"/>
      <c r="I49" s="90"/>
      <c r="J49" s="90"/>
      <c r="K49" s="90"/>
      <c r="L49" s="90"/>
      <c r="M49" s="90"/>
    </row>
    <row r="50" spans="1:13" ht="15" customHeight="1">
      <c r="A50" s="86">
        <v>312</v>
      </c>
      <c r="B50" s="174" t="s">
        <v>32</v>
      </c>
      <c r="C50" s="175"/>
      <c r="D50" s="176"/>
      <c r="E50" s="90">
        <v>7100</v>
      </c>
      <c r="F50" s="90">
        <v>7100</v>
      </c>
      <c r="G50" s="90"/>
      <c r="H50" s="90"/>
      <c r="I50" s="90"/>
      <c r="J50" s="90"/>
      <c r="K50" s="90"/>
      <c r="L50" s="90"/>
      <c r="M50" s="90"/>
    </row>
    <row r="51" spans="1:13" ht="15" customHeight="1">
      <c r="A51" s="86">
        <v>313</v>
      </c>
      <c r="B51" s="174" t="s">
        <v>33</v>
      </c>
      <c r="C51" s="175"/>
      <c r="D51" s="176"/>
      <c r="E51" s="90">
        <v>19200</v>
      </c>
      <c r="F51" s="90">
        <v>19200</v>
      </c>
      <c r="G51" s="90"/>
      <c r="H51" s="90"/>
      <c r="I51" s="90"/>
      <c r="J51" s="90"/>
      <c r="K51" s="90"/>
      <c r="L51" s="90"/>
      <c r="M51" s="90"/>
    </row>
    <row r="52" spans="1:13" ht="15" customHeight="1">
      <c r="A52" s="85">
        <v>32</v>
      </c>
      <c r="B52" s="181" t="s">
        <v>34</v>
      </c>
      <c r="C52" s="182"/>
      <c r="D52" s="183"/>
      <c r="E52" s="89">
        <f aca="true" t="shared" si="14" ref="E52:K52">SUM(E53:E53)</f>
        <v>12000</v>
      </c>
      <c r="F52" s="89">
        <f t="shared" si="14"/>
        <v>12000</v>
      </c>
      <c r="G52" s="89">
        <f t="shared" si="14"/>
        <v>0</v>
      </c>
      <c r="H52" s="89">
        <f t="shared" si="14"/>
        <v>0</v>
      </c>
      <c r="I52" s="89">
        <f t="shared" si="14"/>
        <v>0</v>
      </c>
      <c r="J52" s="89">
        <f t="shared" si="14"/>
        <v>0</v>
      </c>
      <c r="K52" s="89">
        <f t="shared" si="14"/>
        <v>0</v>
      </c>
      <c r="L52" s="89">
        <f>+F52</f>
        <v>12000</v>
      </c>
      <c r="M52" s="89">
        <f>+L52</f>
        <v>12000</v>
      </c>
    </row>
    <row r="53" spans="1:13" ht="15" customHeight="1">
      <c r="A53" s="86">
        <v>321</v>
      </c>
      <c r="B53" s="174" t="s">
        <v>35</v>
      </c>
      <c r="C53" s="175"/>
      <c r="D53" s="176"/>
      <c r="E53" s="90">
        <v>12000</v>
      </c>
      <c r="F53" s="90">
        <v>12000</v>
      </c>
      <c r="G53" s="90"/>
      <c r="H53" s="90"/>
      <c r="I53" s="90"/>
      <c r="J53" s="90"/>
      <c r="K53" s="90"/>
      <c r="L53" s="90"/>
      <c r="M53" s="90"/>
    </row>
    <row r="54" spans="1:13" ht="32.25" customHeight="1">
      <c r="A54" s="81" t="s">
        <v>76</v>
      </c>
      <c r="B54" s="187" t="s">
        <v>75</v>
      </c>
      <c r="C54" s="188"/>
      <c r="D54" s="189"/>
      <c r="E54" s="89"/>
      <c r="F54" s="89"/>
      <c r="G54" s="89"/>
      <c r="H54" s="89"/>
      <c r="I54" s="89"/>
      <c r="J54" s="89"/>
      <c r="K54" s="89"/>
      <c r="L54" s="89"/>
      <c r="M54" s="89"/>
    </row>
    <row r="55" spans="1:13" ht="15" customHeight="1">
      <c r="A55" s="85">
        <v>3</v>
      </c>
      <c r="B55" s="181" t="s">
        <v>53</v>
      </c>
      <c r="C55" s="182"/>
      <c r="D55" s="183"/>
      <c r="E55" s="88">
        <f>SUM(E56,E60)</f>
        <v>213500</v>
      </c>
      <c r="F55" s="88">
        <f aca="true" t="shared" si="15" ref="F55:M55">SUM(F56,F60)</f>
        <v>42500</v>
      </c>
      <c r="G55" s="88">
        <f t="shared" si="15"/>
        <v>0</v>
      </c>
      <c r="H55" s="88">
        <f t="shared" si="15"/>
        <v>0</v>
      </c>
      <c r="I55" s="88">
        <f t="shared" si="15"/>
        <v>171000</v>
      </c>
      <c r="J55" s="88">
        <f t="shared" si="15"/>
        <v>0</v>
      </c>
      <c r="K55" s="88">
        <f t="shared" si="15"/>
        <v>0</v>
      </c>
      <c r="L55" s="88">
        <f t="shared" si="15"/>
        <v>213500</v>
      </c>
      <c r="M55" s="88">
        <f t="shared" si="15"/>
        <v>213500</v>
      </c>
    </row>
    <row r="56" spans="1:13" ht="15" customHeight="1">
      <c r="A56" s="85">
        <v>31</v>
      </c>
      <c r="B56" s="181" t="s">
        <v>30</v>
      </c>
      <c r="C56" s="182"/>
      <c r="D56" s="183"/>
      <c r="E56" s="89">
        <f aca="true" t="shared" si="16" ref="E56:K56">SUM(E57:E59)</f>
        <v>207500</v>
      </c>
      <c r="F56" s="89">
        <f t="shared" si="16"/>
        <v>41000</v>
      </c>
      <c r="G56" s="89">
        <f t="shared" si="16"/>
        <v>0</v>
      </c>
      <c r="H56" s="89">
        <f t="shared" si="16"/>
        <v>0</v>
      </c>
      <c r="I56" s="89">
        <f t="shared" si="16"/>
        <v>166500</v>
      </c>
      <c r="J56" s="89">
        <f t="shared" si="16"/>
        <v>0</v>
      </c>
      <c r="K56" s="89">
        <f t="shared" si="16"/>
        <v>0</v>
      </c>
      <c r="L56" s="89">
        <f>+E56</f>
        <v>207500</v>
      </c>
      <c r="M56" s="89">
        <f>+L56</f>
        <v>207500</v>
      </c>
    </row>
    <row r="57" spans="1:13" ht="15" customHeight="1">
      <c r="A57" s="86">
        <v>311</v>
      </c>
      <c r="B57" s="174" t="s">
        <v>31</v>
      </c>
      <c r="C57" s="175"/>
      <c r="D57" s="176"/>
      <c r="E57" s="90">
        <f>+F57+I57</f>
        <v>160000</v>
      </c>
      <c r="F57" s="90">
        <v>32000</v>
      </c>
      <c r="G57" s="90"/>
      <c r="H57" s="90"/>
      <c r="I57" s="90">
        <v>128000</v>
      </c>
      <c r="J57" s="90"/>
      <c r="K57" s="90"/>
      <c r="L57" s="90"/>
      <c r="M57" s="90"/>
    </row>
    <row r="58" spans="1:13" ht="15" customHeight="1">
      <c r="A58" s="86">
        <v>312</v>
      </c>
      <c r="B58" s="174" t="s">
        <v>32</v>
      </c>
      <c r="C58" s="175"/>
      <c r="D58" s="176"/>
      <c r="E58" s="90">
        <f>+F58+I58</f>
        <v>18600</v>
      </c>
      <c r="F58" s="90">
        <v>3000</v>
      </c>
      <c r="G58" s="90"/>
      <c r="H58" s="90"/>
      <c r="I58" s="90">
        <v>15600</v>
      </c>
      <c r="J58" s="90"/>
      <c r="K58" s="90"/>
      <c r="L58" s="90"/>
      <c r="M58" s="90"/>
    </row>
    <row r="59" spans="1:13" ht="15" customHeight="1">
      <c r="A59" s="86">
        <v>313</v>
      </c>
      <c r="B59" s="174" t="s">
        <v>33</v>
      </c>
      <c r="C59" s="175"/>
      <c r="D59" s="176"/>
      <c r="E59" s="90">
        <f>+F59+I59</f>
        <v>28900</v>
      </c>
      <c r="F59" s="90">
        <v>6000</v>
      </c>
      <c r="G59" s="90"/>
      <c r="H59" s="90"/>
      <c r="I59" s="90">
        <v>22900</v>
      </c>
      <c r="J59" s="90"/>
      <c r="K59" s="90"/>
      <c r="L59" s="90"/>
      <c r="M59" s="90"/>
    </row>
    <row r="60" spans="1:13" ht="15" customHeight="1">
      <c r="A60" s="85">
        <v>32</v>
      </c>
      <c r="B60" s="181" t="s">
        <v>34</v>
      </c>
      <c r="C60" s="182"/>
      <c r="D60" s="183"/>
      <c r="E60" s="89">
        <f aca="true" t="shared" si="17" ref="E60:K60">SUM(E61:E61)</f>
        <v>6000</v>
      </c>
      <c r="F60" s="89">
        <f t="shared" si="17"/>
        <v>1500</v>
      </c>
      <c r="G60" s="89">
        <f t="shared" si="17"/>
        <v>0</v>
      </c>
      <c r="H60" s="89">
        <f t="shared" si="17"/>
        <v>0</v>
      </c>
      <c r="I60" s="89">
        <f t="shared" si="17"/>
        <v>4500</v>
      </c>
      <c r="J60" s="89">
        <f t="shared" si="17"/>
        <v>0</v>
      </c>
      <c r="K60" s="89">
        <f t="shared" si="17"/>
        <v>0</v>
      </c>
      <c r="L60" s="89">
        <f>+E60</f>
        <v>6000</v>
      </c>
      <c r="M60" s="89">
        <f>+L60</f>
        <v>6000</v>
      </c>
    </row>
    <row r="61" spans="1:13" ht="15" customHeight="1">
      <c r="A61" s="86">
        <v>321</v>
      </c>
      <c r="B61" s="174" t="s">
        <v>35</v>
      </c>
      <c r="C61" s="175"/>
      <c r="D61" s="176"/>
      <c r="E61" s="90">
        <f>+F61+I61</f>
        <v>6000</v>
      </c>
      <c r="F61" s="90">
        <v>1500</v>
      </c>
      <c r="G61" s="90"/>
      <c r="H61" s="90"/>
      <c r="I61" s="90">
        <v>4500</v>
      </c>
      <c r="J61" s="90"/>
      <c r="K61" s="90"/>
      <c r="L61" s="90"/>
      <c r="M61" s="90"/>
    </row>
    <row r="62" spans="1:13" ht="15" customHeight="1">
      <c r="A62" s="100" t="s">
        <v>77</v>
      </c>
      <c r="B62" s="190" t="s">
        <v>61</v>
      </c>
      <c r="C62" s="188"/>
      <c r="D62" s="189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1:13" ht="26.25" customHeight="1">
      <c r="A63" s="85">
        <v>4</v>
      </c>
      <c r="B63" s="181" t="s">
        <v>40</v>
      </c>
      <c r="C63" s="182"/>
      <c r="D63" s="183"/>
      <c r="E63" s="88">
        <f>SUM(E64)</f>
        <v>148000</v>
      </c>
      <c r="F63" s="88">
        <f aca="true" t="shared" si="18" ref="F63:M63">SUM(F64)</f>
        <v>0</v>
      </c>
      <c r="G63" s="88">
        <f t="shared" si="18"/>
        <v>0</v>
      </c>
      <c r="H63" s="88">
        <f t="shared" si="18"/>
        <v>0</v>
      </c>
      <c r="I63" s="88">
        <f t="shared" si="18"/>
        <v>0</v>
      </c>
      <c r="J63" s="88">
        <f t="shared" si="18"/>
        <v>148000</v>
      </c>
      <c r="K63" s="88">
        <f t="shared" si="18"/>
        <v>0</v>
      </c>
      <c r="L63" s="88">
        <f t="shared" si="18"/>
        <v>148000</v>
      </c>
      <c r="M63" s="88">
        <f t="shared" si="18"/>
        <v>148000</v>
      </c>
    </row>
    <row r="64" spans="1:13" ht="44.25" customHeight="1">
      <c r="A64" s="85">
        <v>42</v>
      </c>
      <c r="B64" s="181" t="s">
        <v>41</v>
      </c>
      <c r="C64" s="182"/>
      <c r="D64" s="183"/>
      <c r="E64" s="89">
        <f>SUM(E65:E65)</f>
        <v>148000</v>
      </c>
      <c r="F64" s="89">
        <f>SUM(F65:F65)</f>
        <v>0</v>
      </c>
      <c r="G64" s="89">
        <f>SUM(G65:G65)</f>
        <v>0</v>
      </c>
      <c r="H64" s="89">
        <f>SUM(H65:H65)</f>
        <v>0</v>
      </c>
      <c r="I64" s="89">
        <f>SUM(I65:I65)</f>
        <v>0</v>
      </c>
      <c r="J64" s="89">
        <v>148000</v>
      </c>
      <c r="K64" s="89">
        <f>SUM(K65:K65)</f>
        <v>0</v>
      </c>
      <c r="L64" s="89">
        <v>148000</v>
      </c>
      <c r="M64" s="89">
        <v>148000</v>
      </c>
    </row>
    <row r="65" spans="1:13" ht="32.25" customHeight="1">
      <c r="A65" s="86">
        <v>424</v>
      </c>
      <c r="B65" s="174" t="s">
        <v>62</v>
      </c>
      <c r="C65" s="175"/>
      <c r="D65" s="176"/>
      <c r="E65" s="90">
        <v>148000</v>
      </c>
      <c r="F65" s="90">
        <v>0</v>
      </c>
      <c r="G65" s="90"/>
      <c r="H65" s="90"/>
      <c r="I65" s="90"/>
      <c r="J65" s="90">
        <v>148000</v>
      </c>
      <c r="K65" s="90"/>
      <c r="L65" s="90">
        <v>1</v>
      </c>
      <c r="M65" s="90"/>
    </row>
    <row r="66" spans="1:13" ht="25.5" customHeight="1">
      <c r="A66" s="81" t="s">
        <v>78</v>
      </c>
      <c r="B66" s="187" t="s">
        <v>79</v>
      </c>
      <c r="C66" s="188"/>
      <c r="D66" s="189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3" ht="15" customHeight="1">
      <c r="A67" s="85">
        <v>3</v>
      </c>
      <c r="B67" s="181" t="s">
        <v>53</v>
      </c>
      <c r="C67" s="182"/>
      <c r="D67" s="183"/>
      <c r="E67" s="88">
        <f>SUM(E68)</f>
        <v>13800</v>
      </c>
      <c r="F67" s="88">
        <f aca="true" t="shared" si="19" ref="F67:M67">SUM(F68)</f>
        <v>0</v>
      </c>
      <c r="G67" s="88">
        <f t="shared" si="19"/>
        <v>0</v>
      </c>
      <c r="H67" s="88">
        <f t="shared" si="19"/>
        <v>0</v>
      </c>
      <c r="I67" s="88">
        <f t="shared" si="19"/>
        <v>13800</v>
      </c>
      <c r="J67" s="88">
        <f t="shared" si="19"/>
        <v>0</v>
      </c>
      <c r="K67" s="88">
        <f t="shared" si="19"/>
        <v>0</v>
      </c>
      <c r="L67" s="88">
        <f t="shared" si="19"/>
        <v>13800</v>
      </c>
      <c r="M67" s="88">
        <f t="shared" si="19"/>
        <v>13800</v>
      </c>
    </row>
    <row r="68" spans="1:13" ht="15" customHeight="1">
      <c r="A68" s="85">
        <v>32</v>
      </c>
      <c r="B68" s="181" t="s">
        <v>34</v>
      </c>
      <c r="C68" s="182"/>
      <c r="D68" s="183"/>
      <c r="E68" s="89">
        <f aca="true" t="shared" si="20" ref="E68:K68">SUM(E69:E69)</f>
        <v>13800</v>
      </c>
      <c r="F68" s="89">
        <f t="shared" si="20"/>
        <v>0</v>
      </c>
      <c r="G68" s="89">
        <f t="shared" si="20"/>
        <v>0</v>
      </c>
      <c r="H68" s="89">
        <f t="shared" si="20"/>
        <v>0</v>
      </c>
      <c r="I68" s="89">
        <f t="shared" si="20"/>
        <v>13800</v>
      </c>
      <c r="J68" s="89">
        <f t="shared" si="20"/>
        <v>0</v>
      </c>
      <c r="K68" s="89">
        <f t="shared" si="20"/>
        <v>0</v>
      </c>
      <c r="L68" s="89">
        <f>+I68</f>
        <v>13800</v>
      </c>
      <c r="M68" s="89">
        <f>+I68</f>
        <v>13800</v>
      </c>
    </row>
    <row r="69" spans="1:13" ht="15" customHeight="1">
      <c r="A69" s="86">
        <v>322</v>
      </c>
      <c r="B69" s="174" t="s">
        <v>36</v>
      </c>
      <c r="C69" s="175"/>
      <c r="D69" s="176"/>
      <c r="E69" s="90">
        <v>13800</v>
      </c>
      <c r="F69" s="90">
        <v>0</v>
      </c>
      <c r="G69" s="90"/>
      <c r="H69" s="90"/>
      <c r="I69" s="90">
        <v>13800</v>
      </c>
      <c r="J69" s="90"/>
      <c r="K69" s="90"/>
      <c r="L69" s="90"/>
      <c r="M69" s="90"/>
    </row>
    <row r="70" spans="1:13" ht="27" customHeight="1">
      <c r="A70" s="102">
        <v>8056</v>
      </c>
      <c r="B70" s="192" t="s">
        <v>63</v>
      </c>
      <c r="C70" s="193"/>
      <c r="D70" s="194"/>
      <c r="E70" s="103">
        <f>E72</f>
        <v>45000</v>
      </c>
      <c r="F70" s="103">
        <f>F72</f>
        <v>0</v>
      </c>
      <c r="G70" s="103">
        <f aca="true" t="shared" si="21" ref="G70:M70">G72</f>
        <v>0</v>
      </c>
      <c r="H70" s="103">
        <f t="shared" si="21"/>
        <v>45000</v>
      </c>
      <c r="I70" s="103">
        <f t="shared" si="21"/>
        <v>0</v>
      </c>
      <c r="J70" s="103">
        <f t="shared" si="21"/>
        <v>0</v>
      </c>
      <c r="K70" s="103">
        <f t="shared" si="21"/>
        <v>0</v>
      </c>
      <c r="L70" s="103">
        <f t="shared" si="21"/>
        <v>45000</v>
      </c>
      <c r="M70" s="103">
        <f t="shared" si="21"/>
        <v>45000</v>
      </c>
    </row>
    <row r="71" spans="1:13" ht="15" customHeight="1">
      <c r="A71" s="81" t="s">
        <v>80</v>
      </c>
      <c r="B71" s="187" t="s">
        <v>64</v>
      </c>
      <c r="C71" s="188"/>
      <c r="D71" s="189"/>
      <c r="E71" s="90"/>
      <c r="F71" s="90"/>
      <c r="G71" s="90"/>
      <c r="H71" s="90"/>
      <c r="I71" s="90"/>
      <c r="J71" s="90"/>
      <c r="K71" s="90"/>
      <c r="L71" s="90"/>
      <c r="M71" s="90"/>
    </row>
    <row r="72" spans="1:13" ht="26.25" customHeight="1">
      <c r="A72" s="85">
        <v>4</v>
      </c>
      <c r="B72" s="181" t="s">
        <v>40</v>
      </c>
      <c r="C72" s="182"/>
      <c r="D72" s="183"/>
      <c r="E72" s="88">
        <f>E73</f>
        <v>45000</v>
      </c>
      <c r="F72" s="88">
        <f>F73</f>
        <v>0</v>
      </c>
      <c r="G72" s="88">
        <f aca="true" t="shared" si="22" ref="G72:M72">G73</f>
        <v>0</v>
      </c>
      <c r="H72" s="88">
        <f t="shared" si="22"/>
        <v>45000</v>
      </c>
      <c r="I72" s="88">
        <f t="shared" si="22"/>
        <v>0</v>
      </c>
      <c r="J72" s="88">
        <f t="shared" si="22"/>
        <v>0</v>
      </c>
      <c r="K72" s="88">
        <f t="shared" si="22"/>
        <v>0</v>
      </c>
      <c r="L72" s="88">
        <f t="shared" si="22"/>
        <v>45000</v>
      </c>
      <c r="M72" s="88">
        <f t="shared" si="22"/>
        <v>45000</v>
      </c>
    </row>
    <row r="73" spans="1:13" ht="36.75" customHeight="1">
      <c r="A73" s="85">
        <v>42</v>
      </c>
      <c r="B73" s="181" t="s">
        <v>41</v>
      </c>
      <c r="C73" s="182"/>
      <c r="D73" s="183"/>
      <c r="E73" s="89">
        <f aca="true" t="shared" si="23" ref="E73:K73">SUM(E74:E75)</f>
        <v>45000</v>
      </c>
      <c r="F73" s="89">
        <f t="shared" si="23"/>
        <v>0</v>
      </c>
      <c r="G73" s="89">
        <f t="shared" si="23"/>
        <v>0</v>
      </c>
      <c r="H73" s="89">
        <f t="shared" si="23"/>
        <v>45000</v>
      </c>
      <c r="I73" s="89">
        <f t="shared" si="23"/>
        <v>0</v>
      </c>
      <c r="J73" s="89">
        <f t="shared" si="23"/>
        <v>0</v>
      </c>
      <c r="K73" s="89">
        <f t="shared" si="23"/>
        <v>0</v>
      </c>
      <c r="L73" s="89">
        <v>45000</v>
      </c>
      <c r="M73" s="89">
        <v>45000</v>
      </c>
    </row>
    <row r="74" spans="1:13" ht="15" customHeight="1">
      <c r="A74" s="86">
        <v>422</v>
      </c>
      <c r="B74" s="174" t="s">
        <v>65</v>
      </c>
      <c r="C74" s="175"/>
      <c r="D74" s="176"/>
      <c r="E74" s="90">
        <v>35000</v>
      </c>
      <c r="F74" s="90"/>
      <c r="G74" s="90"/>
      <c r="H74" s="90">
        <v>35000</v>
      </c>
      <c r="I74" s="90"/>
      <c r="J74" s="90"/>
      <c r="K74" s="90"/>
      <c r="L74" s="90"/>
      <c r="M74" s="90"/>
    </row>
    <row r="75" spans="1:15" ht="25.5" customHeight="1">
      <c r="A75" s="86">
        <v>424</v>
      </c>
      <c r="B75" s="174" t="s">
        <v>62</v>
      </c>
      <c r="C75" s="175"/>
      <c r="D75" s="176"/>
      <c r="E75" s="90">
        <v>10000</v>
      </c>
      <c r="F75" s="90">
        <v>0</v>
      </c>
      <c r="G75" s="90"/>
      <c r="H75" s="90">
        <v>10000</v>
      </c>
      <c r="I75" s="90"/>
      <c r="J75" s="90"/>
      <c r="K75" s="90"/>
      <c r="L75" s="90"/>
      <c r="M75" s="90"/>
      <c r="O75" s="142"/>
    </row>
    <row r="76" spans="1:13" ht="43.5" customHeight="1">
      <c r="A76" s="137">
        <v>8057</v>
      </c>
      <c r="B76" s="184" t="s">
        <v>106</v>
      </c>
      <c r="C76" s="185"/>
      <c r="D76" s="186"/>
      <c r="E76" s="79">
        <f>+J76</f>
        <v>467500</v>
      </c>
      <c r="F76" s="79"/>
      <c r="G76" s="79"/>
      <c r="H76" s="79"/>
      <c r="I76" s="79"/>
      <c r="J76" s="79">
        <f>+J78</f>
        <v>467500</v>
      </c>
      <c r="K76" s="79"/>
      <c r="L76" s="79"/>
      <c r="M76" s="79"/>
    </row>
    <row r="77" spans="1:15" ht="25.5" customHeight="1">
      <c r="A77" s="138" t="s">
        <v>107</v>
      </c>
      <c r="B77" s="195" t="s">
        <v>108</v>
      </c>
      <c r="C77" s="196"/>
      <c r="D77" s="197"/>
      <c r="E77" s="90"/>
      <c r="F77" s="90"/>
      <c r="G77" s="90"/>
      <c r="H77" s="90"/>
      <c r="I77" s="90"/>
      <c r="J77" s="90"/>
      <c r="K77" s="90"/>
      <c r="L77" s="90"/>
      <c r="M77" s="90"/>
      <c r="N77" s="204" t="s">
        <v>111</v>
      </c>
      <c r="O77" s="205"/>
    </row>
    <row r="78" spans="1:15" ht="25.5" customHeight="1">
      <c r="A78" s="139">
        <v>4</v>
      </c>
      <c r="B78" s="198" t="s">
        <v>40</v>
      </c>
      <c r="C78" s="199"/>
      <c r="D78" s="200"/>
      <c r="E78" s="88">
        <f>+J78</f>
        <v>467500</v>
      </c>
      <c r="F78" s="89"/>
      <c r="G78" s="89"/>
      <c r="H78" s="89"/>
      <c r="I78" s="89"/>
      <c r="J78" s="88">
        <f>+J79</f>
        <v>467500</v>
      </c>
      <c r="K78" s="90"/>
      <c r="L78" s="90"/>
      <c r="M78" s="90"/>
      <c r="N78" s="204"/>
      <c r="O78" s="205"/>
    </row>
    <row r="79" spans="1:15" ht="25.5" customHeight="1">
      <c r="A79" s="139">
        <v>45</v>
      </c>
      <c r="B79" s="198" t="s">
        <v>109</v>
      </c>
      <c r="C79" s="199"/>
      <c r="D79" s="200"/>
      <c r="E79" s="89">
        <f>+J79</f>
        <v>467500</v>
      </c>
      <c r="F79" s="89"/>
      <c r="G79" s="89"/>
      <c r="H79" s="89"/>
      <c r="I79" s="89"/>
      <c r="J79" s="89">
        <f>+J80</f>
        <v>467500</v>
      </c>
      <c r="K79" s="90"/>
      <c r="L79" s="90"/>
      <c r="M79" s="90"/>
      <c r="N79" s="204"/>
      <c r="O79" s="205"/>
    </row>
    <row r="80" spans="1:15" ht="25.5" customHeight="1">
      <c r="A80" s="140">
        <v>451</v>
      </c>
      <c r="B80" s="201" t="s">
        <v>110</v>
      </c>
      <c r="C80" s="202"/>
      <c r="D80" s="203"/>
      <c r="E80" s="89">
        <f>+J80</f>
        <v>467500</v>
      </c>
      <c r="F80" s="89"/>
      <c r="G80" s="89"/>
      <c r="H80" s="89"/>
      <c r="I80" s="89"/>
      <c r="J80" s="89">
        <v>467500</v>
      </c>
      <c r="K80" s="90"/>
      <c r="L80" s="90"/>
      <c r="M80" s="90"/>
      <c r="N80" s="204"/>
      <c r="O80" s="205"/>
    </row>
    <row r="81" spans="1:13" ht="12.75">
      <c r="A81" s="85"/>
      <c r="B81" s="98"/>
      <c r="C81" s="98"/>
      <c r="D81" s="99"/>
      <c r="E81" s="90"/>
      <c r="F81" s="90"/>
      <c r="G81" s="90"/>
      <c r="H81" s="90"/>
      <c r="I81" s="90"/>
      <c r="J81" s="90"/>
      <c r="K81" s="90"/>
      <c r="L81" s="90"/>
      <c r="M81" s="90"/>
    </row>
    <row r="82" spans="1:17" ht="15.75" customHeight="1" thickBot="1">
      <c r="A82" s="104"/>
      <c r="B82" s="191" t="s">
        <v>66</v>
      </c>
      <c r="C82" s="191"/>
      <c r="D82" s="191"/>
      <c r="E82" s="105">
        <f>SUM(E8,E28,E70)+E76</f>
        <v>7477900</v>
      </c>
      <c r="F82" s="105">
        <f aca="true" t="shared" si="24" ref="F82:M82">SUM(F8,F28,F70)</f>
        <v>586400</v>
      </c>
      <c r="G82" s="105">
        <f t="shared" si="24"/>
        <v>10500</v>
      </c>
      <c r="H82" s="105">
        <f t="shared" si="24"/>
        <v>527000</v>
      </c>
      <c r="I82" s="105">
        <f t="shared" si="24"/>
        <v>184800</v>
      </c>
      <c r="J82" s="105">
        <f>SUM(J8,J28,J70)+J76</f>
        <v>749000</v>
      </c>
      <c r="K82" s="105">
        <f t="shared" si="24"/>
        <v>5420200</v>
      </c>
      <c r="L82" s="105">
        <f t="shared" si="24"/>
        <v>7010400</v>
      </c>
      <c r="M82" s="89">
        <f t="shared" si="24"/>
        <v>7010400</v>
      </c>
      <c r="Q82" s="80"/>
    </row>
    <row r="85" spans="1:14" ht="15">
      <c r="A85" s="136" t="s">
        <v>100</v>
      </c>
      <c r="B85" s="136"/>
      <c r="C85" s="136"/>
      <c r="D85" s="136"/>
      <c r="E85" s="136"/>
      <c r="F85" s="136"/>
      <c r="G85" s="136"/>
      <c r="H85" s="135"/>
      <c r="I85" s="135"/>
      <c r="J85" s="135"/>
      <c r="K85" s="135"/>
      <c r="L85" s="135"/>
      <c r="M85" s="135"/>
      <c r="N85" s="135"/>
    </row>
    <row r="86" spans="1:14" ht="12.7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1:14" ht="12.75">
      <c r="A87" s="135"/>
      <c r="B87" s="135"/>
      <c r="C87" s="135"/>
      <c r="D87" s="135"/>
      <c r="E87" s="166" t="s">
        <v>101</v>
      </c>
      <c r="F87" s="166"/>
      <c r="G87" s="135"/>
      <c r="H87" s="135"/>
      <c r="I87" s="135"/>
      <c r="J87" s="135"/>
      <c r="K87" s="135"/>
      <c r="L87" s="135"/>
      <c r="M87" s="135"/>
      <c r="N87" s="135"/>
    </row>
    <row r="88" spans="1:14" ht="12.7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</row>
    <row r="89" spans="1:14" ht="15">
      <c r="A89" s="136" t="s">
        <v>102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5"/>
    </row>
    <row r="91" spans="1:13" ht="15">
      <c r="A91" s="149" t="s">
        <v>104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  <row r="92" spans="1:13" ht="15">
      <c r="A92" s="149" t="s">
        <v>105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</row>
    <row r="93" spans="1:13" ht="15">
      <c r="A93" s="149" t="s">
        <v>103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</row>
  </sheetData>
  <sheetProtection/>
  <mergeCells count="79">
    <mergeCell ref="B79:D79"/>
    <mergeCell ref="B80:D80"/>
    <mergeCell ref="N77:O80"/>
    <mergeCell ref="B74:D74"/>
    <mergeCell ref="B75:D75"/>
    <mergeCell ref="B82:D82"/>
    <mergeCell ref="B68:D68"/>
    <mergeCell ref="B69:D69"/>
    <mergeCell ref="B70:D70"/>
    <mergeCell ref="B71:D71"/>
    <mergeCell ref="B72:D72"/>
    <mergeCell ref="B73:D73"/>
    <mergeCell ref="B76:D76"/>
    <mergeCell ref="B77:D77"/>
    <mergeCell ref="B78:D78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1:D31"/>
    <mergeCell ref="B32:D32"/>
    <mergeCell ref="B33:D33"/>
    <mergeCell ref="B34:D34"/>
    <mergeCell ref="B36:D36"/>
    <mergeCell ref="B37:D37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E87:F87"/>
    <mergeCell ref="A91:M91"/>
    <mergeCell ref="A92:M92"/>
    <mergeCell ref="A93:M93"/>
    <mergeCell ref="B6:D6"/>
    <mergeCell ref="B8:D8"/>
    <mergeCell ref="B9:D9"/>
    <mergeCell ref="B10:D10"/>
    <mergeCell ref="B11:D11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2020-09-28T14:38:25Z</cp:lastPrinted>
  <dcterms:created xsi:type="dcterms:W3CDTF">2013-09-11T11:00:21Z</dcterms:created>
  <dcterms:modified xsi:type="dcterms:W3CDTF">2022-03-07T08:15:54Z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