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akontacije i pravdanje 2022\"/>
    </mc:Choice>
  </mc:AlternateContent>
  <xr:revisionPtr revIDLastSave="0" documentId="8_{8D1DC4CE-81D7-4E7A-A993-51A8066650B4}" xr6:coauthVersionLast="37" xr6:coauthVersionMax="37" xr10:uidLastSave="{00000000-0000-0000-0000-000000000000}"/>
  <bookViews>
    <workbookView xWindow="0" yWindow="0" windowWidth="17256" windowHeight="5700" xr2:uid="{061C275B-46D8-4278-B710-AA1F2CFEC73B}"/>
  </bookViews>
  <sheets>
    <sheet name="KONSOLIDIRANI" sheetId="1" r:id="rId1"/>
    <sheet name="VANPR. PRIHODI" sheetId="2" r:id="rId2"/>
  </sheets>
  <externalReferences>
    <externalReference r:id="rId3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17" i="2"/>
  <c r="F16" i="2"/>
  <c r="F15" i="2"/>
  <c r="F14" i="2"/>
  <c r="E13" i="2"/>
  <c r="E11" i="2" s="1"/>
  <c r="D12" i="2"/>
  <c r="D11" i="2" s="1"/>
  <c r="E9" i="2"/>
  <c r="D9" i="2"/>
  <c r="D10" i="2" s="1"/>
  <c r="F10" i="2" s="1"/>
  <c r="F8" i="2"/>
  <c r="F7" i="2"/>
  <c r="E7" i="2"/>
  <c r="E22" i="2" s="1"/>
  <c r="D7" i="2"/>
  <c r="E143" i="1"/>
  <c r="D143" i="1"/>
  <c r="F139" i="1"/>
  <c r="F138" i="1"/>
  <c r="F137" i="1"/>
  <c r="F136" i="1"/>
  <c r="E132" i="1"/>
  <c r="F132" i="1" s="1"/>
  <c r="D132" i="1"/>
  <c r="D129" i="1" s="1"/>
  <c r="E131" i="1"/>
  <c r="F131" i="1" s="1"/>
  <c r="D131" i="1"/>
  <c r="E130" i="1"/>
  <c r="E129" i="1" s="1"/>
  <c r="D130" i="1"/>
  <c r="F130" i="1" s="1"/>
  <c r="F129" i="1" s="1"/>
  <c r="E126" i="1"/>
  <c r="D126" i="1"/>
  <c r="F126" i="1" s="1"/>
  <c r="E125" i="1"/>
  <c r="E145" i="1" s="1"/>
  <c r="D125" i="1"/>
  <c r="D145" i="1" s="1"/>
  <c r="E124" i="1"/>
  <c r="D124" i="1"/>
  <c r="E123" i="1"/>
  <c r="E122" i="1" s="1"/>
  <c r="D123" i="1"/>
  <c r="D122" i="1" s="1"/>
  <c r="F121" i="1"/>
  <c r="E120" i="1"/>
  <c r="D120" i="1"/>
  <c r="F120" i="1" s="1"/>
  <c r="F119" i="1"/>
  <c r="E119" i="1"/>
  <c r="D119" i="1"/>
  <c r="F118" i="1"/>
  <c r="E118" i="1"/>
  <c r="D118" i="1"/>
  <c r="F117" i="1"/>
  <c r="E117" i="1"/>
  <c r="D117" i="1"/>
  <c r="E116" i="1"/>
  <c r="D116" i="1"/>
  <c r="F116" i="1" s="1"/>
  <c r="F115" i="1"/>
  <c r="F114" i="1" s="1"/>
  <c r="F146" i="1" s="1"/>
  <c r="E115" i="1"/>
  <c r="E114" i="1" s="1"/>
  <c r="E146" i="1" s="1"/>
  <c r="D115" i="1"/>
  <c r="D114" i="1" s="1"/>
  <c r="D146" i="1" s="1"/>
  <c r="F113" i="1"/>
  <c r="D113" i="1"/>
  <c r="D112" i="1"/>
  <c r="F112" i="1" s="1"/>
  <c r="E111" i="1"/>
  <c r="D111" i="1"/>
  <c r="F111" i="1" s="1"/>
  <c r="E110" i="1"/>
  <c r="E108" i="1" s="1"/>
  <c r="D110" i="1"/>
  <c r="F110" i="1" s="1"/>
  <c r="F109" i="1"/>
  <c r="D109" i="1"/>
  <c r="D108" i="1" s="1"/>
  <c r="F106" i="1"/>
  <c r="E106" i="1"/>
  <c r="D106" i="1"/>
  <c r="F105" i="1"/>
  <c r="F104" i="1"/>
  <c r="E104" i="1"/>
  <c r="D104" i="1"/>
  <c r="F103" i="1"/>
  <c r="E103" i="1"/>
  <c r="D103" i="1"/>
  <c r="E102" i="1"/>
  <c r="D102" i="1"/>
  <c r="F102" i="1" s="1"/>
  <c r="E101" i="1"/>
  <c r="D101" i="1"/>
  <c r="F101" i="1" s="1"/>
  <c r="E100" i="1"/>
  <c r="E99" i="1" s="1"/>
  <c r="D100" i="1"/>
  <c r="F100" i="1" s="1"/>
  <c r="E98" i="1"/>
  <c r="E97" i="1" s="1"/>
  <c r="D98" i="1"/>
  <c r="F98" i="1" s="1"/>
  <c r="F97" i="1" s="1"/>
  <c r="F93" i="1"/>
  <c r="E93" i="1"/>
  <c r="D93" i="1"/>
  <c r="E92" i="1"/>
  <c r="D92" i="1"/>
  <c r="F92" i="1" s="1"/>
  <c r="E91" i="1"/>
  <c r="E90" i="1" s="1"/>
  <c r="D91" i="1"/>
  <c r="F91" i="1" s="1"/>
  <c r="F90" i="1" s="1"/>
  <c r="E89" i="1"/>
  <c r="D89" i="1"/>
  <c r="F89" i="1" s="1"/>
  <c r="E88" i="1"/>
  <c r="D88" i="1"/>
  <c r="F88" i="1" s="1"/>
  <c r="E87" i="1"/>
  <c r="D87" i="1"/>
  <c r="F87" i="1" s="1"/>
  <c r="E86" i="1"/>
  <c r="D86" i="1"/>
  <c r="F86" i="1" s="1"/>
  <c r="E85" i="1"/>
  <c r="D85" i="1"/>
  <c r="F85" i="1" s="1"/>
  <c r="E84" i="1"/>
  <c r="D84" i="1"/>
  <c r="F84" i="1" s="1"/>
  <c r="E83" i="1"/>
  <c r="E82" i="1" s="1"/>
  <c r="E81" i="1" s="1"/>
  <c r="D83" i="1"/>
  <c r="F83" i="1" s="1"/>
  <c r="F79" i="1"/>
  <c r="F78" i="1"/>
  <c r="F77" i="1"/>
  <c r="F76" i="1"/>
  <c r="F75" i="1"/>
  <c r="F74" i="1"/>
  <c r="F73" i="1"/>
  <c r="F72" i="1"/>
  <c r="F71" i="1"/>
  <c r="E71" i="1"/>
  <c r="D71" i="1"/>
  <c r="E70" i="1"/>
  <c r="F70" i="1" s="1"/>
  <c r="E69" i="1"/>
  <c r="D69" i="1"/>
  <c r="F69" i="1" s="1"/>
  <c r="F143" i="1" s="1"/>
  <c r="E68" i="1"/>
  <c r="F68" i="1" s="1"/>
  <c r="E67" i="1"/>
  <c r="E66" i="1" s="1"/>
  <c r="E142" i="1" s="1"/>
  <c r="D67" i="1"/>
  <c r="D66" i="1" s="1"/>
  <c r="D65" i="1"/>
  <c r="F65" i="1" s="1"/>
  <c r="D64" i="1"/>
  <c r="F64" i="1" s="1"/>
  <c r="D63" i="1"/>
  <c r="F63" i="1" s="1"/>
  <c r="E62" i="1"/>
  <c r="E61" i="1" s="1"/>
  <c r="E59" i="1"/>
  <c r="D59" i="1"/>
  <c r="F59" i="1" s="1"/>
  <c r="E58" i="1"/>
  <c r="D58" i="1"/>
  <c r="F58" i="1" s="1"/>
  <c r="E57" i="1"/>
  <c r="D57" i="1"/>
  <c r="F57" i="1" s="1"/>
  <c r="E56" i="1"/>
  <c r="D56" i="1"/>
  <c r="F56" i="1" s="1"/>
  <c r="E55" i="1"/>
  <c r="D55" i="1"/>
  <c r="F55" i="1" s="1"/>
  <c r="E54" i="1"/>
  <c r="D54" i="1"/>
  <c r="F54" i="1" s="1"/>
  <c r="E53" i="1"/>
  <c r="D53" i="1"/>
  <c r="F53" i="1" s="1"/>
  <c r="E52" i="1"/>
  <c r="D52" i="1"/>
  <c r="F52" i="1" s="1"/>
  <c r="E51" i="1"/>
  <c r="D51" i="1"/>
  <c r="F51" i="1" s="1"/>
  <c r="F50" i="1"/>
  <c r="E49" i="1"/>
  <c r="E48" i="1" s="1"/>
  <c r="D49" i="1"/>
  <c r="D48" i="1" s="1"/>
  <c r="D147" i="1" s="1"/>
  <c r="F47" i="1"/>
  <c r="F46" i="1" s="1"/>
  <c r="E46" i="1"/>
  <c r="D46" i="1"/>
  <c r="F45" i="1"/>
  <c r="D45" i="1"/>
  <c r="D44" i="1"/>
  <c r="F44" i="1" s="1"/>
  <c r="F43" i="1"/>
  <c r="D43" i="1"/>
  <c r="F42" i="1"/>
  <c r="D42" i="1"/>
  <c r="D41" i="1"/>
  <c r="F41" i="1" s="1"/>
  <c r="D40" i="1"/>
  <c r="F40" i="1" s="1"/>
  <c r="F39" i="1"/>
  <c r="D39" i="1"/>
  <c r="D38" i="1"/>
  <c r="F38" i="1" s="1"/>
  <c r="F37" i="1"/>
  <c r="D37" i="1"/>
  <c r="F36" i="1"/>
  <c r="D36" i="1"/>
  <c r="D35" i="1"/>
  <c r="F35" i="1" s="1"/>
  <c r="D34" i="1"/>
  <c r="F34" i="1" s="1"/>
  <c r="F33" i="1"/>
  <c r="D33" i="1"/>
  <c r="D32" i="1"/>
  <c r="F32" i="1" s="1"/>
  <c r="F31" i="1"/>
  <c r="D31" i="1"/>
  <c r="F30" i="1"/>
  <c r="D30" i="1"/>
  <c r="D29" i="1"/>
  <c r="F29" i="1" s="1"/>
  <c r="D28" i="1"/>
  <c r="F28" i="1" s="1"/>
  <c r="F27" i="1"/>
  <c r="D27" i="1"/>
  <c r="D26" i="1"/>
  <c r="F26" i="1" s="1"/>
  <c r="D25" i="1"/>
  <c r="F25" i="1" s="1"/>
  <c r="F24" i="1"/>
  <c r="D24" i="1"/>
  <c r="D23" i="1"/>
  <c r="F23" i="1" s="1"/>
  <c r="D22" i="1"/>
  <c r="F22" i="1" s="1"/>
  <c r="F21" i="1"/>
  <c r="D21" i="1"/>
  <c r="D20" i="1"/>
  <c r="F20" i="1" s="1"/>
  <c r="D19" i="1"/>
  <c r="F19" i="1" s="1"/>
  <c r="D18" i="1"/>
  <c r="F18" i="1" s="1"/>
  <c r="D17" i="1"/>
  <c r="F17" i="1" s="1"/>
  <c r="D16" i="1"/>
  <c r="F16" i="1" s="1"/>
  <c r="F15" i="1"/>
  <c r="D15" i="1"/>
  <c r="D14" i="1"/>
  <c r="F14" i="1" s="1"/>
  <c r="D13" i="1"/>
  <c r="F13" i="1" s="1"/>
  <c r="D12" i="1"/>
  <c r="F12" i="1" s="1"/>
  <c r="D11" i="1"/>
  <c r="F11" i="1" s="1"/>
  <c r="E10" i="1"/>
  <c r="D10" i="1"/>
  <c r="D9" i="1" s="1"/>
  <c r="C8" i="1"/>
  <c r="C3" i="1"/>
  <c r="F11" i="2" l="1"/>
  <c r="D22" i="2"/>
  <c r="F12" i="2"/>
  <c r="F13" i="2"/>
  <c r="F9" i="2"/>
  <c r="F22" i="2" s="1"/>
  <c r="D107" i="1"/>
  <c r="F62" i="1"/>
  <c r="F108" i="1"/>
  <c r="D144" i="1"/>
  <c r="D128" i="1"/>
  <c r="D127" i="1" s="1"/>
  <c r="E141" i="1"/>
  <c r="E107" i="1"/>
  <c r="E60" i="1" s="1"/>
  <c r="E8" i="1"/>
  <c r="E147" i="1"/>
  <c r="E9" i="1"/>
  <c r="E128" i="1"/>
  <c r="E127" i="1" s="1"/>
  <c r="E144" i="1"/>
  <c r="F128" i="1"/>
  <c r="F127" i="1" s="1"/>
  <c r="F10" i="1"/>
  <c r="F99" i="1"/>
  <c r="F82" i="1"/>
  <c r="F81" i="1" s="1"/>
  <c r="D62" i="1"/>
  <c r="D61" i="1" s="1"/>
  <c r="D90" i="1"/>
  <c r="D148" i="1" s="1"/>
  <c r="F49" i="1"/>
  <c r="F48" i="1" s="1"/>
  <c r="F147" i="1" s="1"/>
  <c r="F123" i="1"/>
  <c r="D82" i="1"/>
  <c r="D97" i="1"/>
  <c r="D142" i="1"/>
  <c r="F142" i="1" s="1"/>
  <c r="F67" i="1"/>
  <c r="F66" i="1" s="1"/>
  <c r="D99" i="1"/>
  <c r="D141" i="1" s="1"/>
  <c r="F125" i="1"/>
  <c r="E148" i="1"/>
  <c r="D149" i="1" l="1"/>
  <c r="F9" i="1"/>
  <c r="F122" i="1"/>
  <c r="F148" i="1"/>
  <c r="F61" i="1"/>
  <c r="F141" i="1"/>
  <c r="F107" i="1"/>
  <c r="F144" i="1"/>
  <c r="D60" i="1"/>
  <c r="D8" i="1" s="1"/>
  <c r="F8" i="1" s="1"/>
  <c r="E149" i="1"/>
  <c r="F149" i="1" s="1"/>
  <c r="F145" i="1"/>
  <c r="F124" i="1"/>
  <c r="D81" i="1"/>
  <c r="F60" i="1" l="1"/>
</calcChain>
</file>

<file path=xl/sharedStrings.xml><?xml version="1.0" encoding="utf-8"?>
<sst xmlns="http://schemas.openxmlformats.org/spreadsheetml/2006/main" count="347" uniqueCount="197">
  <si>
    <t>I. IZMJENE I DOPUNE FINANCIJSKOG PLANA 2022.</t>
  </si>
  <si>
    <t xml:space="preserve">PLAN ZA 2022. </t>
  </si>
  <si>
    <t>Izvor fin.</t>
  </si>
  <si>
    <t>Konto</t>
  </si>
  <si>
    <t>Naziv</t>
  </si>
  <si>
    <t>PLAN 2022.</t>
  </si>
  <si>
    <t>rebalans +/-</t>
  </si>
  <si>
    <t>NOVI PLAN</t>
  </si>
  <si>
    <t>18054</t>
  </si>
  <si>
    <t>DECENTRALIZIRANE FUNKCIJE- MINIMALNI FINANCIJSKI STANDARD</t>
  </si>
  <si>
    <t>18054001</t>
  </si>
  <si>
    <t>MATERIJALNI I FINANCIJSKI RASHODI</t>
  </si>
  <si>
    <t>31</t>
  </si>
  <si>
    <t>32111</t>
  </si>
  <si>
    <t>Dnevnice za službeni put u zemlji</t>
  </si>
  <si>
    <t>32113</t>
  </si>
  <si>
    <t>Naknade za smještaj na službenom putu u zemlji</t>
  </si>
  <si>
    <t>32115</t>
  </si>
  <si>
    <t>Naknade za prijevoz na službenom putu u zemlji</t>
  </si>
  <si>
    <t>32131</t>
  </si>
  <si>
    <t>Seminari, savjetovanja i simpoziji</t>
  </si>
  <si>
    <t>32132</t>
  </si>
  <si>
    <t>Tečajevi i stručni ispiti</t>
  </si>
  <si>
    <t>32211</t>
  </si>
  <si>
    <t>Uredski materijal</t>
  </si>
  <si>
    <t>32212</t>
  </si>
  <si>
    <t>Literatura (publikacije, časopisi, glasila, knjige i ostalo)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</si>
  <si>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</si>
  <si>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</si>
  <si>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</si>
  <si>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</si>
  <si>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</si>
  <si>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</t>
  </si>
  <si>
    <t>32231</t>
  </si>
  <si>
    <t>Električna energija</t>
  </si>
  <si>
    <t>32233</t>
  </si>
  <si>
    <t>Plin</t>
  </si>
  <si>
    <t>32234</t>
  </si>
  <si>
    <t>Motorni benzin i dizel gorivo</t>
  </si>
  <si>
    <t>32241</t>
  </si>
  <si>
    <t>Materijal i dijelovi za tekuće i inveticijsko održavanje građevinskih objekata</t>
  </si>
  <si>
    <t>32242</t>
  </si>
  <si>
    <t>Materijal i dijelovi za tekuće i investicijsko održavanje postrojenja i opreme</t>
  </si>
  <si>
    <t>sitni inventar</t>
  </si>
  <si>
    <t>32271</t>
  </si>
  <si>
    <t>Službena, radna i zaštitna odjeća i obuća</t>
  </si>
  <si>
    <t>32311</t>
  </si>
  <si>
    <t>Usluge telefona, telefaksa</t>
  </si>
  <si>
    <t>32313</t>
  </si>
  <si>
    <t>Poštarina (pisma, tiskanice i sl.)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</si>
  <si>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</si>
  <si>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</si>
  <si>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</si>
  <si>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</si>
  <si>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</si>
  <si>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</si>
  <si>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</si>
  <si>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</si>
  <si>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</si>
  <si>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</si>
  <si>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</si>
  <si>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</si>
  <si>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32349</t>
  </si>
  <si>
    <t>Ostale komunalne usluge</t>
  </si>
  <si>
    <t>32361</t>
  </si>
  <si>
    <t>Obvezni i preventivni zdravstveni pregledi zaposlenika</t>
  </si>
  <si>
    <t>32381</t>
  </si>
  <si>
    <t>Usluge ažuriranja računalnih baza</t>
  </si>
  <si>
    <t>32391</t>
  </si>
  <si>
    <t>Grafičke i tiskarske usluge, usluge kopiranja i uvezivanja i slično</t>
  </si>
  <si>
    <t>32393</t>
  </si>
  <si>
    <t>Uređenje prostora</t>
  </si>
  <si>
    <t>32922</t>
  </si>
  <si>
    <t>Premije osiguranja ostale imovine</t>
  </si>
  <si>
    <t>32931</t>
  </si>
  <si>
    <t>Reprezentacija</t>
  </si>
  <si>
    <t>32941</t>
  </si>
  <si>
    <t>Tuzemne članarine</t>
  </si>
  <si>
    <t>32991</t>
  </si>
  <si>
    <t>Rashodi protokola</t>
  </si>
  <si>
    <t>34312</t>
  </si>
  <si>
    <t>Usluge platnog prometa</t>
  </si>
  <si>
    <t>Tekuće investicijsko održavanje - minimalni financijski standard</t>
  </si>
  <si>
    <t>usluge tekućeg I investiciskog održavanja građevinskih objekata</t>
  </si>
  <si>
    <t>18054004</t>
  </si>
  <si>
    <t>REDOVNA DJELATNOST OSNOVNOG OBRAZOVANJA</t>
  </si>
  <si>
    <t>49</t>
  </si>
  <si>
    <t>31111</t>
  </si>
  <si>
    <t>Plaće za zaposlene</t>
  </si>
  <si>
    <t xml:space="preserve">Plaće po sudskim presudama </t>
  </si>
  <si>
    <t>31212</t>
  </si>
  <si>
    <t>Nagrade</t>
  </si>
  <si>
    <t>31213</t>
  </si>
  <si>
    <t>Darovi</t>
  </si>
  <si>
    <t>31214</t>
  </si>
  <si>
    <t>Otpremnine</t>
  </si>
  <si>
    <t>31215</t>
  </si>
  <si>
    <t>Naknade za bolest, invalidnost i smrtni slučaj</t>
  </si>
  <si>
    <t>31216</t>
  </si>
  <si>
    <t>Regres za godišnji odmor</t>
  </si>
  <si>
    <t>31219</t>
  </si>
  <si>
    <t>Ostali nenavedeni rashodi za zaposlene</t>
  </si>
  <si>
    <t>31321</t>
  </si>
  <si>
    <t>Doprinosi za obvezno zdravstveno osiguranje</t>
  </si>
  <si>
    <t>32121</t>
  </si>
  <si>
    <t>Naknade za prijevoz na posao i s posla</t>
  </si>
  <si>
    <t>32955</t>
  </si>
  <si>
    <t>Novčana naknada poslodavca zbog nezapošljavanja osoba s invaliditetom</t>
  </si>
  <si>
    <t>18055</t>
  </si>
  <si>
    <t>DECENTRALIZIRANE FUNKCIJE - IZNAD MINIMALNOG FINANCIJSKOG STANDARDA</t>
  </si>
  <si>
    <t>18055002</t>
  </si>
  <si>
    <t>OSTALI PROJEKTI U OSNOVNOM ŠKOLSTVU</t>
  </si>
  <si>
    <t>Opći prihodi i primici</t>
  </si>
  <si>
    <t>11</t>
  </si>
  <si>
    <t xml:space="preserve">Ostale naknade iz proračuna u novcu </t>
  </si>
  <si>
    <t>Višak / manjak  prihoda proračunskih korisnika</t>
  </si>
  <si>
    <t>Ostali nespomenuti  rashodi poslovanja</t>
  </si>
  <si>
    <t>uredski materijal</t>
  </si>
  <si>
    <t>Donacije i ostali namjenski prihodi pror.korisnika</t>
  </si>
  <si>
    <t>usluge tekućeg i investicijskog održavanja postrojenja i opreme</t>
  </si>
  <si>
    <t>Doprinosi za obvezno zdravstveno osiguranje zaštite zdravlja na radu</t>
  </si>
  <si>
    <t>Doprinosi za obvezno osiguranje u slučaju nezaposlenosti</t>
  </si>
  <si>
    <t>Troškovi sudskih postupaka</t>
  </si>
  <si>
    <t>Zatezne kamate za poreze</t>
  </si>
  <si>
    <t>Ostale zatezne kamate</t>
  </si>
  <si>
    <t>Zatezne kamate za doprinose</t>
  </si>
  <si>
    <t>18055006</t>
  </si>
  <si>
    <t>PRODUŽENI BORAVAK</t>
  </si>
  <si>
    <t>opći prihodi i primici</t>
  </si>
  <si>
    <t>37224</t>
  </si>
  <si>
    <t>Prehrana</t>
  </si>
  <si>
    <t>Donacije i drugi namjenski prihodi</t>
  </si>
  <si>
    <t>55</t>
  </si>
  <si>
    <t>UČENIČKA NATJECANJA OSNOVNIH ŠKOLA</t>
  </si>
  <si>
    <t>32912</t>
  </si>
  <si>
    <t>Naknade članovima povjerenstava</t>
  </si>
  <si>
    <t>TEKUĆE I INV. ODRŽAVANJE IZNAD MINIMALNOG FINANCIJSKOG STANDARDA</t>
  </si>
  <si>
    <t>18055023</t>
  </si>
  <si>
    <t>STRUČNO RAZVOJNE SLUŽBE</t>
  </si>
  <si>
    <t>Dnevnice za službena putovanja</t>
  </si>
  <si>
    <t>18055036</t>
  </si>
  <si>
    <t>ASISTENT U NASTAVI</t>
  </si>
  <si>
    <t>44</t>
  </si>
  <si>
    <t>EU fondovi-pomoći</t>
  </si>
  <si>
    <t>18055039</t>
  </si>
  <si>
    <t>NABAVA ŠKOLSKIH UDŽBENIKA</t>
  </si>
  <si>
    <t>42411</t>
  </si>
  <si>
    <t>Knjige u knjižnici</t>
  </si>
  <si>
    <t>18055040</t>
  </si>
  <si>
    <t>SHEMA ŠKOLSKOG VOĆA</t>
  </si>
  <si>
    <t>32224</t>
  </si>
  <si>
    <t>Namirnice</t>
  </si>
  <si>
    <t>18056</t>
  </si>
  <si>
    <t>KAPITALNO ULAGANJE U ŠKOLSTVO - MINIMALNI FINANCIJSKI STANDARD</t>
  </si>
  <si>
    <t>18056002</t>
  </si>
  <si>
    <t>ŠKOLSKA OPREMA</t>
  </si>
  <si>
    <t>42211</t>
  </si>
  <si>
    <t>Računala i računalna oprema</t>
  </si>
  <si>
    <t>42212</t>
  </si>
  <si>
    <t>Uredski namještaj</t>
  </si>
  <si>
    <t xml:space="preserve">Kapitalno ulaganje u školstvo - iznad minimalnog financijskog standarda </t>
  </si>
  <si>
    <t>K805702</t>
  </si>
  <si>
    <t>Školske zgrade</t>
  </si>
  <si>
    <t>Rashodi za nabavu nefinancijske imovine</t>
  </si>
  <si>
    <t>Rashodi za dodatna ulaganja na nefinancijskoj imovini</t>
  </si>
  <si>
    <t>Dodatna ulaganja na građevinskim objektima</t>
  </si>
  <si>
    <t>IZVOR 11</t>
  </si>
  <si>
    <t>IZVOR 25</t>
  </si>
  <si>
    <t>IZVOR 29</t>
  </si>
  <si>
    <t>IZVOR 31</t>
  </si>
  <si>
    <t>IZVOR 42</t>
  </si>
  <si>
    <t>IZVOR 44</t>
  </si>
  <si>
    <t>IZVOR 49</t>
  </si>
  <si>
    <t>IZVOR 55</t>
  </si>
  <si>
    <t>Naziv Konto</t>
  </si>
  <si>
    <t>Plan 2022.</t>
  </si>
  <si>
    <t>Vlastiti prihodi proračunskih korisnika</t>
  </si>
  <si>
    <t>25</t>
  </si>
  <si>
    <t>66151</t>
  </si>
  <si>
    <t>Prihodi od pruženih usluga</t>
  </si>
  <si>
    <t>Pomoći iz državnog proračuna za plaće te ostale rashode za zaposlene</t>
  </si>
  <si>
    <t>63612</t>
  </si>
  <si>
    <t>Tekuće pomoći proračunskim korisnicima iz proračuna koji im nije nadležan</t>
  </si>
  <si>
    <t>Donacije i ostali namjenski prihodi proračunskih korisnika</t>
  </si>
  <si>
    <t>63622</t>
  </si>
  <si>
    <t>Kapitalne pomoći iz državnog proračuna proračunskim korisnicima proračuna JLP(R)S</t>
  </si>
  <si>
    <t>64132</t>
  </si>
  <si>
    <t>Kamate na depozite po viđenju</t>
  </si>
  <si>
    <t>65264</t>
  </si>
  <si>
    <t>Sufinanciranje cijene usluge, participacije i slično</t>
  </si>
  <si>
    <t xml:space="preserve">Prihodi s naslova osiguranja, refundacije štete i totalne štete </t>
  </si>
  <si>
    <t xml:space="preserve">Kapitalne donacije neprofitnih organizacija </t>
  </si>
  <si>
    <t>72119</t>
  </si>
  <si>
    <t>Ostali stambeni objekti</t>
  </si>
  <si>
    <t xml:space="preserve">Manjak  prihoda poslovanja </t>
  </si>
  <si>
    <t xml:space="preserve">UKUPNO VAPROR. PRIHODI: </t>
  </si>
  <si>
    <t>I. IZMJENE I DOPUNE FINANCJSKOG PLANA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</si>
</sst>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#,###,##0.00#####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4" fontId="0" fillId="0" borderId="0" xfId="0" applyNumberFormat="1" applyAlignment="1">
      <alignment horizontal="center"/>
    </xf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3" fillId="0" borderId="0" xfId="0" applyNumberFormat="1" applyFont="1"/>
    <xf numFmtId="4" fontId="4" fillId="2" borderId="1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/>
    <xf numFmtId="4" fontId="5" fillId="0" borderId="0" xfId="0" applyNumberFormat="1" applyFont="1" applyFill="1" applyAlignment="1">
      <alignment horizontal="right"/>
    </xf>
    <xf numFmtId="4" fontId="6" fillId="3" borderId="0" xfId="0" applyNumberFormat="1" applyFont="1" applyFill="1" applyAlignment="1">
      <alignment horizontal="center"/>
    </xf>
    <xf numFmtId="4" fontId="6" fillId="3" borderId="0" xfId="0" applyNumberFormat="1" applyFont="1" applyFill="1"/>
    <xf numFmtId="4" fontId="6" fillId="3" borderId="0" xfId="0" applyNumberFormat="1" applyFont="1" applyFill="1" applyAlignment="1">
      <alignment horizontal="right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3" borderId="0" xfId="0" applyNumberFormat="1" applyFill="1" applyAlignment="1">
      <alignment horizontal="center"/>
    </xf>
    <xf numFmtId="49" fontId="6" fillId="3" borderId="0" xfId="0" applyNumberFormat="1" applyFont="1" applyFill="1"/>
    <xf numFmtId="3" fontId="0" fillId="0" borderId="0" xfId="0" applyNumberFormat="1" applyFill="1" applyAlignment="1">
      <alignment horizontal="center"/>
    </xf>
    <xf numFmtId="49" fontId="7" fillId="0" borderId="0" xfId="0" applyNumberFormat="1" applyFont="1" applyFill="1"/>
    <xf numFmtId="4" fontId="7" fillId="0" borderId="0" xfId="0" applyNumberFormat="1" applyFont="1" applyFill="1"/>
    <xf numFmtId="4" fontId="0" fillId="0" borderId="0" xfId="0" applyNumberFormat="1" applyAlignment="1">
      <alignment horizontal="right"/>
    </xf>
    <xf numFmtId="0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6" fillId="4" borderId="0" xfId="0" applyFont="1" applyFill="1"/>
    <xf numFmtId="164" fontId="6" fillId="4" borderId="0" xfId="0" applyNumberFormat="1" applyFont="1" applyFill="1" applyAlignment="1">
      <alignment horizontal="right"/>
    </xf>
    <xf numFmtId="4" fontId="6" fillId="4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center"/>
    </xf>
    <xf numFmtId="0" fontId="8" fillId="0" borderId="0" xfId="0" applyFont="1" applyFill="1"/>
    <xf numFmtId="0" fontId="6" fillId="0" borderId="0" xfId="0" applyFont="1" applyFill="1"/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4" fontId="8" fillId="4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164" fontId="9" fillId="3" borderId="0" xfId="0" applyNumberFormat="1" applyFont="1" applyFill="1" applyAlignment="1">
      <alignment horizontal="right"/>
    </xf>
    <xf numFmtId="4" fontId="10" fillId="3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6" fillId="3" borderId="0" xfId="0" applyFont="1" applyFill="1"/>
    <xf numFmtId="164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left"/>
    </xf>
    <xf numFmtId="164" fontId="0" fillId="0" borderId="0" xfId="0" applyNumberFormat="1" applyAlignment="1">
      <alignment horizontal="right"/>
    </xf>
    <xf numFmtId="0" fontId="6" fillId="3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right"/>
    </xf>
    <xf numFmtId="4" fontId="4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/>
    <xf numFmtId="4" fontId="0" fillId="0" borderId="3" xfId="0" applyNumberFormat="1" applyBorder="1" applyAlignment="1">
      <alignment horizontal="center"/>
    </xf>
    <xf numFmtId="0" fontId="6" fillId="5" borderId="3" xfId="0" applyNumberFormat="1" applyFont="1" applyFill="1" applyBorder="1" applyAlignment="1">
      <alignment horizontal="left"/>
    </xf>
    <xf numFmtId="4" fontId="6" fillId="5" borderId="3" xfId="0" applyNumberFormat="1" applyFont="1" applyFill="1" applyBorder="1"/>
    <xf numFmtId="4" fontId="0" fillId="5" borderId="3" xfId="0" applyNumberFormat="1" applyFill="1" applyBorder="1"/>
    <xf numFmtId="4" fontId="0" fillId="0" borderId="3" xfId="0" applyNumberFormat="1" applyBorder="1"/>
    <xf numFmtId="0" fontId="6" fillId="5" borderId="3" xfId="0" applyNumberFormat="1" applyFont="1" applyFill="1" applyBorder="1" applyAlignment="1"/>
    <xf numFmtId="4" fontId="6" fillId="5" borderId="3" xfId="0" applyNumberFormat="1" applyFont="1" applyFill="1" applyBorder="1" applyAlignment="1"/>
    <xf numFmtId="0" fontId="11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left"/>
    </xf>
    <xf numFmtId="4" fontId="6" fillId="0" borderId="3" xfId="0" applyNumberFormat="1" applyFont="1" applyBorder="1"/>
    <xf numFmtId="4" fontId="5" fillId="0" borderId="3" xfId="0" applyNumberFormat="1" applyFont="1" applyBorder="1"/>
    <xf numFmtId="4" fontId="6" fillId="0" borderId="0" xfId="0" applyNumberFormat="1" applyFont="1"/>
    <xf numFmtId="4" fontId="5" fillId="0" borderId="0" xfId="0" applyNumberFormat="1" applyFont="1"/>
    <xf numFmtId="4" fontId="6" fillId="6" borderId="0" xfId="0" applyNumberFormat="1" applyFont="1" applyFill="1"/>
    <xf numFmtId="0" fontId="4" fillId="2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164" fontId="0" fillId="0" borderId="3" xfId="0" applyNumberFormat="1" applyBorder="1"/>
    <xf numFmtId="164" fontId="6" fillId="0" borderId="3" xfId="0" applyNumberFormat="1" applyFont="1" applyFill="1" applyBorder="1" applyAlignment="1">
      <alignment horizontal="right"/>
    </xf>
    <xf numFmtId="164" fontId="6" fillId="0" borderId="3" xfId="0" applyNumberFormat="1" applyFont="1" applyBorder="1"/>
    <xf numFmtId="0" fontId="5" fillId="0" borderId="0" xfId="0" applyFont="1" applyFill="1" applyAlignment="1">
      <alignment horizontal="left"/>
    </xf>
    <xf numFmtId="0" fontId="0" fillId="0" borderId="3" xfId="0" applyBorder="1"/>
    <xf numFmtId="0" fontId="11" fillId="0" borderId="0" xfId="0" applyFont="1" applyFill="1" applyAlignment="1">
      <alignment horizontal="left"/>
    </xf>
    <xf numFmtId="4" fontId="11" fillId="0" borderId="3" xfId="0" applyNumberFormat="1" applyFont="1" applyBorder="1"/>
    <xf numFmtId="164" fontId="11" fillId="0" borderId="3" xfId="0" applyNumberFormat="1" applyFont="1" applyBorder="1"/>
    <xf numFmtId="2" fontId="0" fillId="0" borderId="3" xfId="0" applyNumberFormat="1" applyBorder="1"/>
    <xf numFmtId="2" fontId="11" fillId="0" borderId="3" xfId="1" applyNumberFormat="1" applyFont="1" applyBorder="1"/>
    <xf numFmtId="0" fontId="4" fillId="2" borderId="2" xfId="0" applyFont="1" applyFill="1" applyBorder="1"/>
    <xf numFmtId="4" fontId="6" fillId="4" borderId="3" xfId="0" applyNumberFormat="1" applyFont="1" applyFill="1" applyBorder="1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2" borderId="2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12" fillId="0" borderId="0" xfId="0" applyFont="1" applyAlignment="1">
      <alignment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ja%20Os%20Mgetaldica%20Rebalans%20lipan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rač. "/>
      <sheetName val="vanpror."/>
      <sheetName val="KONSOLIDIRANI"/>
      <sheetName val="vanpror. prihodi"/>
    </sheetNames>
    <sheetDataSet>
      <sheetData sheetId="0">
        <row r="3">
          <cell r="C3" t="str">
            <v>OSNOVNA ŠKOLA M. GETALDIĆ</v>
          </cell>
        </row>
        <row r="8">
          <cell r="C8" t="str">
            <v>OSNOVNA ŠKOLA M. GETALDIĆ</v>
          </cell>
        </row>
        <row r="11">
          <cell r="D11">
            <v>2500</v>
          </cell>
        </row>
        <row r="12">
          <cell r="D12">
            <v>2000</v>
          </cell>
        </row>
        <row r="13">
          <cell r="D13">
            <v>2200</v>
          </cell>
        </row>
        <row r="14">
          <cell r="D14">
            <v>1500</v>
          </cell>
        </row>
        <row r="15">
          <cell r="D15">
            <v>1500</v>
          </cell>
        </row>
        <row r="16">
          <cell r="D16">
            <v>8000</v>
          </cell>
        </row>
        <row r="17">
          <cell r="D17">
            <v>7000</v>
          </cell>
        </row>
        <row r="18">
          <cell r="D18">
            <v>16000</v>
          </cell>
        </row>
        <row r="19">
          <cell r="D19">
            <v>22000</v>
          </cell>
        </row>
        <row r="20">
          <cell r="D20">
            <v>34400</v>
          </cell>
        </row>
        <row r="21">
          <cell r="D21">
            <v>120000</v>
          </cell>
        </row>
        <row r="22">
          <cell r="D22">
            <v>300</v>
          </cell>
        </row>
        <row r="23">
          <cell r="D23">
            <v>30800</v>
          </cell>
        </row>
        <row r="24">
          <cell r="D24">
            <v>5000</v>
          </cell>
        </row>
        <row r="25">
          <cell r="D25">
            <v>5000</v>
          </cell>
        </row>
        <row r="26">
          <cell r="D26">
            <v>0</v>
          </cell>
        </row>
        <row r="27">
          <cell r="D27">
            <v>1500</v>
          </cell>
        </row>
        <row r="28">
          <cell r="D28">
            <v>20000</v>
          </cell>
        </row>
        <row r="29">
          <cell r="D29">
            <v>3500</v>
          </cell>
        </row>
        <row r="30">
          <cell r="D30">
            <v>26000</v>
          </cell>
        </row>
        <row r="31">
          <cell r="D31">
            <v>26700</v>
          </cell>
        </row>
        <row r="32">
          <cell r="D32">
            <v>12000</v>
          </cell>
        </row>
        <row r="33">
          <cell r="D33">
            <v>19600</v>
          </cell>
        </row>
        <row r="34">
          <cell r="D34">
            <v>3000</v>
          </cell>
        </row>
        <row r="35">
          <cell r="D35">
            <v>5500</v>
          </cell>
        </row>
        <row r="36">
          <cell r="D36">
            <v>20000</v>
          </cell>
        </row>
        <row r="37">
          <cell r="D37">
            <v>13500</v>
          </cell>
        </row>
        <row r="38">
          <cell r="D38">
            <v>8000</v>
          </cell>
        </row>
        <row r="39">
          <cell r="D39">
            <v>10000</v>
          </cell>
        </row>
        <row r="40">
          <cell r="D40">
            <v>28000</v>
          </cell>
        </row>
        <row r="41">
          <cell r="D41">
            <v>14000</v>
          </cell>
        </row>
        <row r="42">
          <cell r="D42">
            <v>5000</v>
          </cell>
        </row>
        <row r="43">
          <cell r="D43">
            <v>3000</v>
          </cell>
        </row>
        <row r="44">
          <cell r="D44">
            <v>500</v>
          </cell>
        </row>
        <row r="45">
          <cell r="D45">
            <v>4000</v>
          </cell>
        </row>
        <row r="50">
          <cell r="D50">
            <v>2000</v>
          </cell>
        </row>
        <row r="54">
          <cell r="D54">
            <v>240000</v>
          </cell>
        </row>
        <row r="55">
          <cell r="D55">
            <v>6600</v>
          </cell>
        </row>
        <row r="56">
          <cell r="D56">
            <v>3000</v>
          </cell>
        </row>
        <row r="57">
          <cell r="D57">
            <v>3000</v>
          </cell>
        </row>
        <row r="58">
          <cell r="D58">
            <v>42000</v>
          </cell>
        </row>
        <row r="59">
          <cell r="D59">
            <v>9000</v>
          </cell>
        </row>
        <row r="60">
          <cell r="D60">
            <v>80000</v>
          </cell>
        </row>
        <row r="66">
          <cell r="D66">
            <v>0</v>
          </cell>
        </row>
        <row r="68">
          <cell r="D68">
            <v>120000</v>
          </cell>
          <cell r="E68">
            <v>6000</v>
          </cell>
        </row>
        <row r="69">
          <cell r="D69">
            <v>2600</v>
          </cell>
          <cell r="E69">
            <v>-500</v>
          </cell>
        </row>
        <row r="70">
          <cell r="D70">
            <v>1500</v>
          </cell>
        </row>
        <row r="71">
          <cell r="D71">
            <v>3000</v>
          </cell>
          <cell r="E71">
            <v>-2000</v>
          </cell>
        </row>
        <row r="72">
          <cell r="D72">
            <v>19200</v>
          </cell>
          <cell r="E72">
            <v>2800</v>
          </cell>
        </row>
        <row r="73">
          <cell r="D73">
            <v>12000</v>
          </cell>
        </row>
        <row r="77">
          <cell r="D77">
            <v>32000</v>
          </cell>
        </row>
        <row r="78">
          <cell r="D78">
            <v>1500</v>
          </cell>
        </row>
        <row r="79">
          <cell r="D79">
            <v>1500</v>
          </cell>
        </row>
        <row r="80">
          <cell r="D80">
            <v>6000</v>
          </cell>
        </row>
        <row r="81">
          <cell r="D81">
            <v>1500</v>
          </cell>
        </row>
        <row r="83">
          <cell r="D83">
            <v>128000</v>
          </cell>
        </row>
        <row r="84">
          <cell r="D84">
            <v>9600</v>
          </cell>
        </row>
        <row r="85">
          <cell r="D85">
            <v>4500</v>
          </cell>
        </row>
        <row r="86">
          <cell r="D86">
            <v>1500</v>
          </cell>
        </row>
        <row r="87">
          <cell r="D87">
            <v>22900</v>
          </cell>
        </row>
        <row r="88">
          <cell r="D88">
            <v>4500</v>
          </cell>
        </row>
        <row r="92">
          <cell r="D92">
            <v>13800</v>
          </cell>
          <cell r="E92">
            <v>1700</v>
          </cell>
        </row>
        <row r="95">
          <cell r="D95">
            <v>15000</v>
          </cell>
        </row>
        <row r="96">
          <cell r="D96">
            <v>20000</v>
          </cell>
        </row>
        <row r="97">
          <cell r="D97">
            <v>10000</v>
          </cell>
        </row>
      </sheetData>
      <sheetData sheetId="1">
        <row r="11">
          <cell r="D11">
            <v>4240000</v>
          </cell>
          <cell r="E11">
            <v>175000</v>
          </cell>
        </row>
        <row r="13">
          <cell r="D13">
            <v>55000</v>
          </cell>
        </row>
        <row r="14">
          <cell r="D14">
            <v>75000</v>
          </cell>
        </row>
        <row r="15">
          <cell r="E15">
            <v>17000</v>
          </cell>
        </row>
        <row r="16">
          <cell r="D16">
            <v>22000</v>
          </cell>
        </row>
        <row r="17">
          <cell r="D17">
            <v>68000</v>
          </cell>
        </row>
        <row r="19">
          <cell r="D19">
            <v>735000</v>
          </cell>
          <cell r="E19">
            <v>6000</v>
          </cell>
        </row>
        <row r="20">
          <cell r="D20">
            <v>94000</v>
          </cell>
          <cell r="E20">
            <v>12000</v>
          </cell>
        </row>
        <row r="21">
          <cell r="D21">
            <v>21200</v>
          </cell>
        </row>
        <row r="25">
          <cell r="D25">
            <v>10500</v>
          </cell>
          <cell r="E25">
            <v>3000</v>
          </cell>
        </row>
        <row r="26">
          <cell r="E26">
            <v>2670</v>
          </cell>
        </row>
        <row r="27">
          <cell r="D27">
            <v>0</v>
          </cell>
        </row>
        <row r="29">
          <cell r="E29">
            <v>110000</v>
          </cell>
        </row>
        <row r="30">
          <cell r="E30">
            <v>16000</v>
          </cell>
        </row>
        <row r="31">
          <cell r="E31">
            <v>2000</v>
          </cell>
        </row>
        <row r="32">
          <cell r="E32">
            <v>2000</v>
          </cell>
        </row>
        <row r="33">
          <cell r="E33">
            <v>15000</v>
          </cell>
        </row>
        <row r="34">
          <cell r="E34">
            <v>4000</v>
          </cell>
        </row>
        <row r="35">
          <cell r="E35">
            <v>4000</v>
          </cell>
        </row>
        <row r="36">
          <cell r="E36">
            <v>4000</v>
          </cell>
        </row>
        <row r="40">
          <cell r="D40">
            <v>133500</v>
          </cell>
        </row>
        <row r="42">
          <cell r="D42">
            <v>148000</v>
          </cell>
        </row>
      </sheetData>
      <sheetData sheetId="2">
        <row r="48">
          <cell r="D48">
            <v>5420200</v>
          </cell>
        </row>
        <row r="123">
          <cell r="D123">
            <v>148000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E55E9-BF20-441B-9292-C94CBBD84249}">
  <dimension ref="A2:F150"/>
  <sheetViews>
    <sheetView tabSelected="1" topLeftCell="A118" workbookViewId="0">
      <selection activeCell="L141" sqref="L141"/>
    </sheetView>
  </sheetViews>
  <sheetFormatPr defaultRowHeight="14.4" x14ac:dyDescent="0.3"/>
  <cols>
    <col min="1" max="1" width="9" style="1" bestFit="1" customWidth="1" collapsed="1"/>
    <col min="2" max="2" width="10" style="2" customWidth="1" collapsed="1"/>
    <col min="3" max="3" width="65.44140625" style="2" customWidth="1" collapsed="1"/>
    <col min="4" max="4" width="13.6640625" style="2" bestFit="1" customWidth="1" collapsed="1"/>
    <col min="5" max="5" width="15.109375" style="2" bestFit="1" customWidth="1" collapsed="1"/>
    <col min="6" max="6" width="15.109375" style="2" customWidth="1" collapsed="1"/>
  </cols>
  <sheetData>
    <row r="2" spans="1:6" x14ac:dyDescent="0.3">
      <c r="C2" s="3" t="s">
        <v>0</v>
      </c>
    </row>
    <row r="3" spans="1:6" ht="15.6" x14ac:dyDescent="0.3">
      <c r="C3" s="4" t="str">
        <f>'[1]prorač. '!C3</f>
        <v>OSNOVNA ŠKOLA M. GETALDIĆ</v>
      </c>
    </row>
    <row r="4" spans="1:6" x14ac:dyDescent="0.3">
      <c r="C4" s="2" t="s">
        <v>1</v>
      </c>
    </row>
    <row r="7" spans="1:6" x14ac:dyDescent="0.3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spans="1:6" x14ac:dyDescent="0.3">
      <c r="A8" s="6"/>
      <c r="B8" s="7"/>
      <c r="C8" s="7" t="str">
        <f>'[1]prorač. '!C8</f>
        <v>OSNOVNA ŠKOLA M. GETALDIĆ</v>
      </c>
      <c r="D8" s="8">
        <f>D9+D60+D127</f>
        <v>7010400</v>
      </c>
      <c r="E8" s="8">
        <f>+E48+E62+E66+E70+E99+E107+E124+D136</f>
        <v>907770</v>
      </c>
      <c r="F8" s="8">
        <f>+D8+E8</f>
        <v>7918170</v>
      </c>
    </row>
    <row r="9" spans="1:6" x14ac:dyDescent="0.3">
      <c r="A9" s="9"/>
      <c r="B9" s="10" t="s">
        <v>8</v>
      </c>
      <c r="C9" s="10" t="s">
        <v>9</v>
      </c>
      <c r="D9" s="11">
        <f>D10+D48+D46</f>
        <v>5902200</v>
      </c>
      <c r="E9" s="11">
        <f>+E48</f>
        <v>100000</v>
      </c>
      <c r="F9" s="11">
        <f t="shared" ref="F9" si="0">F10+F48+F46</f>
        <v>6002200</v>
      </c>
    </row>
    <row r="10" spans="1:6" x14ac:dyDescent="0.3">
      <c r="A10" s="9"/>
      <c r="B10" s="10" t="s">
        <v>10</v>
      </c>
      <c r="C10" s="10" t="s">
        <v>11</v>
      </c>
      <c r="D10" s="11">
        <f>SUM(D11:D45)</f>
        <v>482000</v>
      </c>
      <c r="E10" s="11">
        <f t="shared" ref="E10" si="1">SUM(E11:E45)</f>
        <v>0</v>
      </c>
      <c r="F10" s="11">
        <f>SUM(F11:F45)</f>
        <v>482000</v>
      </c>
    </row>
    <row r="11" spans="1:6" x14ac:dyDescent="0.3">
      <c r="A11" s="6" t="s">
        <v>12</v>
      </c>
      <c r="B11" s="12" t="s">
        <v>13</v>
      </c>
      <c r="C11" s="12" t="s">
        <v>14</v>
      </c>
      <c r="D11" s="13">
        <f>'[1]prorač. '!D11</f>
        <v>2500</v>
      </c>
      <c r="E11" s="14">
        <v>17000</v>
      </c>
      <c r="F11" s="14">
        <f>D11+E11</f>
        <v>19500</v>
      </c>
    </row>
    <row r="12" spans="1:6" x14ac:dyDescent="0.3">
      <c r="A12" s="6" t="s">
        <v>12</v>
      </c>
      <c r="B12" s="12" t="s">
        <v>15</v>
      </c>
      <c r="C12" s="12" t="s">
        <v>16</v>
      </c>
      <c r="D12" s="13">
        <f>'[1]prorač. '!D12</f>
        <v>2000</v>
      </c>
      <c r="E12" s="14">
        <v>3000</v>
      </c>
      <c r="F12" s="14">
        <f t="shared" ref="F12:F45" si="2">D12+E12</f>
        <v>5000</v>
      </c>
    </row>
    <row r="13" spans="1:6" x14ac:dyDescent="0.3">
      <c r="A13" s="6" t="s">
        <v>12</v>
      </c>
      <c r="B13" s="12" t="s">
        <v>17</v>
      </c>
      <c r="C13" s="12" t="s">
        <v>18</v>
      </c>
      <c r="D13" s="13">
        <f>'[1]prorač. '!D13</f>
        <v>2200</v>
      </c>
      <c r="E13" s="14">
        <v>2000</v>
      </c>
      <c r="F13" s="14">
        <f t="shared" si="2"/>
        <v>4200</v>
      </c>
    </row>
    <row r="14" spans="1:6" x14ac:dyDescent="0.3">
      <c r="A14" s="6" t="s">
        <v>12</v>
      </c>
      <c r="B14" s="12" t="s">
        <v>19</v>
      </c>
      <c r="C14" s="12" t="s">
        <v>20</v>
      </c>
      <c r="D14" s="13">
        <f>'[1]prorač. '!D14</f>
        <v>1500</v>
      </c>
      <c r="E14" s="14"/>
      <c r="F14" s="14">
        <f t="shared" si="2"/>
        <v>1500</v>
      </c>
    </row>
    <row r="15" spans="1:6" x14ac:dyDescent="0.3">
      <c r="A15" s="6" t="s">
        <v>12</v>
      </c>
      <c r="B15" s="12" t="s">
        <v>21</v>
      </c>
      <c r="C15" s="12" t="s">
        <v>22</v>
      </c>
      <c r="D15" s="13">
        <f>'[1]prorač. '!D15</f>
        <v>1500</v>
      </c>
      <c r="E15" s="14"/>
      <c r="F15" s="14">
        <f t="shared" si="2"/>
        <v>1500</v>
      </c>
    </row>
    <row r="16" spans="1:6" x14ac:dyDescent="0.3">
      <c r="A16" s="6" t="s">
        <v>12</v>
      </c>
      <c r="B16" s="12" t="s">
        <v>23</v>
      </c>
      <c r="C16" s="12" t="s">
        <v>24</v>
      </c>
      <c r="D16" s="13">
        <f>'[1]prorač. '!D16</f>
        <v>8000</v>
      </c>
      <c r="E16" s="14">
        <v>2000</v>
      </c>
      <c r="F16" s="14">
        <f t="shared" si="2"/>
        <v>10000</v>
      </c>
    </row>
    <row r="17" spans="1:6" x14ac:dyDescent="0.3">
      <c r="A17" s="6" t="s">
        <v>12</v>
      </c>
      <c r="B17" s="12" t="s">
        <v>25</v>
      </c>
      <c r="C17" s="12" t="s">
        <v>26</v>
      </c>
      <c r="D17" s="13">
        <f>'[1]prorač. '!D17</f>
        <v>7000</v>
      </c>
      <c r="E17" s="14"/>
      <c r="F17" s="14">
        <f t="shared" si="2"/>
        <v>7000</v>
      </c>
    </row>
    <row r="18" spans="1:6" x14ac:dyDescent="0.3">
      <c r="A18" s="6" t="s">
        <v>12</v>
      </c>
      <c r="B18" s="12" t="s">
        <v>27</v>
      </c>
      <c r="C18" s="12" t="s">
        <v>28</v>
      </c>
      <c r="D18" s="13">
        <f>'[1]prorač. '!D18</f>
        <v>16000</v>
      </c>
      <c r="E18" s="14">
        <v>-2000</v>
      </c>
      <c r="F18" s="14">
        <f t="shared" si="2"/>
        <v>14000</v>
      </c>
    </row>
    <row r="19" spans="1:6" x14ac:dyDescent="0.3">
      <c r="A19" s="6" t="s">
        <v>12</v>
      </c>
      <c r="B19" s="12" t="s">
        <v>29</v>
      </c>
      <c r="C19" s="12" t="s">
        <v>30</v>
      </c>
      <c r="D19" s="13">
        <f>'[1]prorač. '!D19</f>
        <v>22000</v>
      </c>
      <c r="E19" s="14">
        <v>-6000</v>
      </c>
      <c r="F19" s="14">
        <f t="shared" si="2"/>
        <v>16000</v>
      </c>
    </row>
    <row r="20" spans="1:6" x14ac:dyDescent="0.3">
      <c r="A20" s="6" t="s">
        <v>12</v>
      </c>
      <c r="B20" s="12" t="s">
        <v>31</v>
      </c>
      <c r="C20" s="12" t="s">
        <v>32</v>
      </c>
      <c r="D20" s="13">
        <f>'[1]prorač. '!D20</f>
        <v>34400</v>
      </c>
      <c r="E20" s="14">
        <v>-10000</v>
      </c>
      <c r="F20" s="14">
        <f t="shared" si="2"/>
        <v>24400</v>
      </c>
    </row>
    <row r="21" spans="1:6" x14ac:dyDescent="0.3">
      <c r="A21" s="6" t="s">
        <v>12</v>
      </c>
      <c r="B21" s="12" t="s">
        <v>33</v>
      </c>
      <c r="C21" s="12" t="s">
        <v>34</v>
      </c>
      <c r="D21" s="13">
        <f>'[1]prorač. '!D21</f>
        <v>120000</v>
      </c>
      <c r="E21" s="14">
        <v>-20000</v>
      </c>
      <c r="F21" s="14">
        <f t="shared" si="2"/>
        <v>100000</v>
      </c>
    </row>
    <row r="22" spans="1:6" x14ac:dyDescent="0.3">
      <c r="A22" s="6" t="s">
        <v>12</v>
      </c>
      <c r="B22" s="12" t="s">
        <v>35</v>
      </c>
      <c r="C22" s="12" t="s">
        <v>36</v>
      </c>
      <c r="D22" s="13">
        <f>'[1]prorač. '!D22</f>
        <v>300</v>
      </c>
      <c r="E22" s="14"/>
      <c r="F22" s="14">
        <f t="shared" si="2"/>
        <v>300</v>
      </c>
    </row>
    <row r="23" spans="1:6" x14ac:dyDescent="0.3">
      <c r="A23" s="6" t="s">
        <v>12</v>
      </c>
      <c r="B23" s="12" t="s">
        <v>37</v>
      </c>
      <c r="C23" s="12" t="s">
        <v>38</v>
      </c>
      <c r="D23" s="13">
        <f>'[1]prorač. '!D23</f>
        <v>30800</v>
      </c>
      <c r="E23" s="14">
        <v>10000</v>
      </c>
      <c r="F23" s="14">
        <f t="shared" si="2"/>
        <v>40800</v>
      </c>
    </row>
    <row r="24" spans="1:6" x14ac:dyDescent="0.3">
      <c r="A24" s="6" t="s">
        <v>12</v>
      </c>
      <c r="B24" s="12" t="s">
        <v>39</v>
      </c>
      <c r="C24" s="12" t="s">
        <v>40</v>
      </c>
      <c r="D24" s="13">
        <f>'[1]prorač. '!D24</f>
        <v>5000</v>
      </c>
      <c r="E24" s="14"/>
      <c r="F24" s="14">
        <f t="shared" si="2"/>
        <v>5000</v>
      </c>
    </row>
    <row r="25" spans="1:6" x14ac:dyDescent="0.3">
      <c r="A25" s="6" t="s">
        <v>12</v>
      </c>
      <c r="B25" s="12" t="s">
        <v>41</v>
      </c>
      <c r="C25" s="12" t="s">
        <v>42</v>
      </c>
      <c r="D25" s="13">
        <f>'[1]prorač. '!D25</f>
        <v>5000</v>
      </c>
      <c r="E25" s="14"/>
      <c r="F25" s="14">
        <f t="shared" si="2"/>
        <v>5000</v>
      </c>
    </row>
    <row r="26" spans="1:6" x14ac:dyDescent="0.3">
      <c r="A26" s="6" t="s">
        <v>12</v>
      </c>
      <c r="B26" s="15">
        <v>32251</v>
      </c>
      <c r="C26" s="12" t="s">
        <v>43</v>
      </c>
      <c r="D26" s="13">
        <f>'[1]prorač. '!D26</f>
        <v>0</v>
      </c>
      <c r="E26" s="14"/>
      <c r="F26" s="14">
        <f t="shared" si="2"/>
        <v>0</v>
      </c>
    </row>
    <row r="27" spans="1:6" x14ac:dyDescent="0.3">
      <c r="A27" s="6" t="s">
        <v>12</v>
      </c>
      <c r="B27" s="12" t="s">
        <v>44</v>
      </c>
      <c r="C27" s="12" t="s">
        <v>45</v>
      </c>
      <c r="D27" s="13">
        <f>'[1]prorač. '!D27</f>
        <v>1500</v>
      </c>
      <c r="E27" s="14"/>
      <c r="F27" s="14">
        <f t="shared" si="2"/>
        <v>1500</v>
      </c>
    </row>
    <row r="28" spans="1:6" x14ac:dyDescent="0.3">
      <c r="A28" s="6" t="s">
        <v>12</v>
      </c>
      <c r="B28" s="12" t="s">
        <v>46</v>
      </c>
      <c r="C28" s="12" t="s">
        <v>47</v>
      </c>
      <c r="D28" s="13">
        <f>'[1]prorač. '!D28</f>
        <v>20000</v>
      </c>
      <c r="E28" s="14">
        <v>6000</v>
      </c>
      <c r="F28" s="14">
        <f t="shared" si="2"/>
        <v>26000</v>
      </c>
    </row>
    <row r="29" spans="1:6" x14ac:dyDescent="0.3">
      <c r="A29" s="6" t="s">
        <v>12</v>
      </c>
      <c r="B29" s="12" t="s">
        <v>48</v>
      </c>
      <c r="C29" s="12" t="s">
        <v>49</v>
      </c>
      <c r="D29" s="13">
        <f>'[1]prorač. '!D29</f>
        <v>3500</v>
      </c>
      <c r="E29" s="14">
        <v>-500</v>
      </c>
      <c r="F29" s="14">
        <f t="shared" si="2"/>
        <v>3000</v>
      </c>
    </row>
    <row r="30" spans="1:6" x14ac:dyDescent="0.3">
      <c r="A30" s="6" t="s">
        <v>12</v>
      </c>
      <c r="B30" s="12" t="s">
        <v>50</v>
      </c>
      <c r="C30" s="12" t="s">
        <v>51</v>
      </c>
      <c r="D30" s="13">
        <f>'[1]prorač. '!D30</f>
        <v>26000</v>
      </c>
      <c r="E30" s="14">
        <v>0</v>
      </c>
      <c r="F30" s="14">
        <f t="shared" si="2"/>
        <v>26000</v>
      </c>
    </row>
    <row r="31" spans="1:6" x14ac:dyDescent="0.3">
      <c r="A31" s="6" t="s">
        <v>12</v>
      </c>
      <c r="B31" s="12" t="s">
        <v>52</v>
      </c>
      <c r="C31" s="12" t="s">
        <v>53</v>
      </c>
      <c r="D31" s="13">
        <f>'[1]prorač. '!D31</f>
        <v>26700</v>
      </c>
      <c r="E31" s="14">
        <v>0</v>
      </c>
      <c r="F31" s="14">
        <f t="shared" si="2"/>
        <v>26700</v>
      </c>
    </row>
    <row r="32" spans="1:6" x14ac:dyDescent="0.3">
      <c r="A32" s="6" t="s">
        <v>12</v>
      </c>
      <c r="B32" s="12" t="s">
        <v>54</v>
      </c>
      <c r="C32" s="12" t="s">
        <v>55</v>
      </c>
      <c r="D32" s="13">
        <f>'[1]prorač. '!D32</f>
        <v>12000</v>
      </c>
      <c r="E32" s="14">
        <v>2000</v>
      </c>
      <c r="F32" s="14">
        <f t="shared" si="2"/>
        <v>14000</v>
      </c>
    </row>
    <row r="33" spans="1:6" x14ac:dyDescent="0.3">
      <c r="A33" s="6" t="s">
        <v>12</v>
      </c>
      <c r="B33" s="12" t="s">
        <v>56</v>
      </c>
      <c r="C33" s="12" t="s">
        <v>57</v>
      </c>
      <c r="D33" s="13">
        <f>'[1]prorač. '!D33</f>
        <v>19600</v>
      </c>
      <c r="E33" s="14">
        <v>1000</v>
      </c>
      <c r="F33" s="14">
        <f t="shared" si="2"/>
        <v>20600</v>
      </c>
    </row>
    <row r="34" spans="1:6" x14ac:dyDescent="0.3">
      <c r="A34" s="6" t="s">
        <v>12</v>
      </c>
      <c r="B34" s="12" t="s">
        <v>58</v>
      </c>
      <c r="C34" s="12" t="s">
        <v>59</v>
      </c>
      <c r="D34" s="13">
        <f>'[1]prorač. '!D34</f>
        <v>3000</v>
      </c>
      <c r="E34" s="14"/>
      <c r="F34" s="14">
        <f t="shared" si="2"/>
        <v>3000</v>
      </c>
    </row>
    <row r="35" spans="1:6" x14ac:dyDescent="0.3">
      <c r="A35" s="6" t="s">
        <v>12</v>
      </c>
      <c r="B35" s="12" t="s">
        <v>60</v>
      </c>
      <c r="C35" s="12" t="s">
        <v>61</v>
      </c>
      <c r="D35" s="13">
        <f>'[1]prorač. '!D35</f>
        <v>5500</v>
      </c>
      <c r="E35" s="14"/>
      <c r="F35" s="14">
        <f t="shared" si="2"/>
        <v>5500</v>
      </c>
    </row>
    <row r="36" spans="1:6" x14ac:dyDescent="0.3">
      <c r="A36" s="6" t="s">
        <v>12</v>
      </c>
      <c r="B36" s="12" t="s">
        <v>62</v>
      </c>
      <c r="C36" s="12" t="s">
        <v>63</v>
      </c>
      <c r="D36" s="13">
        <f>'[1]prorač. '!D36</f>
        <v>20000</v>
      </c>
      <c r="E36" s="14"/>
      <c r="F36" s="14">
        <f t="shared" si="2"/>
        <v>20000</v>
      </c>
    </row>
    <row r="37" spans="1:6" x14ac:dyDescent="0.3">
      <c r="A37" s="6" t="s">
        <v>12</v>
      </c>
      <c r="B37" s="12" t="s">
        <v>64</v>
      </c>
      <c r="C37" s="12" t="s">
        <v>65</v>
      </c>
      <c r="D37" s="13">
        <f>'[1]prorač. '!D37</f>
        <v>13500</v>
      </c>
      <c r="E37" s="14">
        <v>-4500</v>
      </c>
      <c r="F37" s="14">
        <f t="shared" si="2"/>
        <v>9000</v>
      </c>
    </row>
    <row r="38" spans="1:6" x14ac:dyDescent="0.3">
      <c r="A38" s="6" t="s">
        <v>12</v>
      </c>
      <c r="B38" s="12" t="s">
        <v>66</v>
      </c>
      <c r="C38" s="12" t="s">
        <v>67</v>
      </c>
      <c r="D38" s="13">
        <f>'[1]prorač. '!D38</f>
        <v>8000</v>
      </c>
      <c r="E38" s="14"/>
      <c r="F38" s="14">
        <f t="shared" si="2"/>
        <v>8000</v>
      </c>
    </row>
    <row r="39" spans="1:6" x14ac:dyDescent="0.3">
      <c r="A39" s="6" t="s">
        <v>12</v>
      </c>
      <c r="B39" s="12" t="s">
        <v>68</v>
      </c>
      <c r="C39" s="12" t="s">
        <v>69</v>
      </c>
      <c r="D39" s="13">
        <f>'[1]prorač. '!D39</f>
        <v>10000</v>
      </c>
      <c r="E39" s="14"/>
      <c r="F39" s="14">
        <f t="shared" si="2"/>
        <v>10000</v>
      </c>
    </row>
    <row r="40" spans="1:6" x14ac:dyDescent="0.3">
      <c r="A40" s="6" t="s">
        <v>12</v>
      </c>
      <c r="B40" s="12" t="s">
        <v>70</v>
      </c>
      <c r="C40" s="12" t="s">
        <v>71</v>
      </c>
      <c r="D40" s="13">
        <f>'[1]prorač. '!D40</f>
        <v>28000</v>
      </c>
      <c r="E40" s="14"/>
      <c r="F40" s="14">
        <f t="shared" si="2"/>
        <v>28000</v>
      </c>
    </row>
    <row r="41" spans="1:6" x14ac:dyDescent="0.3">
      <c r="A41" s="6" t="s">
        <v>12</v>
      </c>
      <c r="B41" s="12" t="s">
        <v>72</v>
      </c>
      <c r="C41" s="12" t="s">
        <v>73</v>
      </c>
      <c r="D41" s="13">
        <f>'[1]prorač. '!D41</f>
        <v>14000</v>
      </c>
      <c r="E41" s="14"/>
      <c r="F41" s="14">
        <f t="shared" si="2"/>
        <v>14000</v>
      </c>
    </row>
    <row r="42" spans="1:6" x14ac:dyDescent="0.3">
      <c r="A42" s="6" t="s">
        <v>12</v>
      </c>
      <c r="B42" s="12" t="s">
        <v>74</v>
      </c>
      <c r="C42" s="12" t="s">
        <v>75</v>
      </c>
      <c r="D42" s="13">
        <f>'[1]prorač. '!D42</f>
        <v>5000</v>
      </c>
      <c r="E42" s="14"/>
      <c r="F42" s="14">
        <f t="shared" si="2"/>
        <v>5000</v>
      </c>
    </row>
    <row r="43" spans="1:6" x14ac:dyDescent="0.3">
      <c r="A43" s="6" t="s">
        <v>12</v>
      </c>
      <c r="B43" s="12" t="s">
        <v>76</v>
      </c>
      <c r="C43" s="12" t="s">
        <v>77</v>
      </c>
      <c r="D43" s="13">
        <f>'[1]prorač. '!D43</f>
        <v>3000</v>
      </c>
      <c r="E43" s="14"/>
      <c r="F43" s="14">
        <f t="shared" si="2"/>
        <v>3000</v>
      </c>
    </row>
    <row r="44" spans="1:6" x14ac:dyDescent="0.3">
      <c r="A44" s="6" t="s">
        <v>12</v>
      </c>
      <c r="B44" s="12" t="s">
        <v>78</v>
      </c>
      <c r="C44" s="12" t="s">
        <v>79</v>
      </c>
      <c r="D44" s="13">
        <f>'[1]prorač. '!D44</f>
        <v>500</v>
      </c>
      <c r="E44" s="14"/>
      <c r="F44" s="14">
        <f t="shared" si="2"/>
        <v>500</v>
      </c>
    </row>
    <row r="45" spans="1:6" x14ac:dyDescent="0.3">
      <c r="A45" s="6" t="s">
        <v>12</v>
      </c>
      <c r="B45" s="12" t="s">
        <v>80</v>
      </c>
      <c r="C45" s="12" t="s">
        <v>81</v>
      </c>
      <c r="D45" s="13">
        <f>'[1]prorač. '!D45</f>
        <v>4000</v>
      </c>
      <c r="E45" s="14"/>
      <c r="F45" s="14">
        <f t="shared" si="2"/>
        <v>4000</v>
      </c>
    </row>
    <row r="46" spans="1:6" x14ac:dyDescent="0.3">
      <c r="A46" s="16"/>
      <c r="B46" s="17">
        <v>18054003</v>
      </c>
      <c r="C46" s="10" t="s">
        <v>82</v>
      </c>
      <c r="D46" s="11">
        <f>D47</f>
        <v>0</v>
      </c>
      <c r="E46" s="11">
        <f t="shared" ref="E46:F46" si="3">E47</f>
        <v>0</v>
      </c>
      <c r="F46" s="11">
        <f t="shared" si="3"/>
        <v>0</v>
      </c>
    </row>
    <row r="47" spans="1:6" x14ac:dyDescent="0.3">
      <c r="A47" s="18">
        <v>31</v>
      </c>
      <c r="B47" s="19">
        <v>32321</v>
      </c>
      <c r="C47" s="20" t="s">
        <v>83</v>
      </c>
      <c r="D47" s="14">
        <v>0</v>
      </c>
      <c r="E47" s="14"/>
      <c r="F47" s="14">
        <f>D47+E47</f>
        <v>0</v>
      </c>
    </row>
    <row r="48" spans="1:6" x14ac:dyDescent="0.3">
      <c r="A48" s="9"/>
      <c r="B48" s="10" t="s">
        <v>84</v>
      </c>
      <c r="C48" s="10" t="s">
        <v>85</v>
      </c>
      <c r="D48" s="11">
        <f>SUM(D49:D59)</f>
        <v>5420200</v>
      </c>
      <c r="E48" s="11">
        <f>SUM(E49:E59)</f>
        <v>100000</v>
      </c>
      <c r="F48" s="11">
        <f>SUM(F49:F59)</f>
        <v>5520200</v>
      </c>
    </row>
    <row r="49" spans="1:6" x14ac:dyDescent="0.3">
      <c r="A49" s="6" t="s">
        <v>86</v>
      </c>
      <c r="B49" s="12" t="s">
        <v>87</v>
      </c>
      <c r="C49" s="12" t="s">
        <v>88</v>
      </c>
      <c r="D49" s="13">
        <f>[1]vanpror.!D11</f>
        <v>4240000</v>
      </c>
      <c r="E49" s="14">
        <f>[1]vanpror.!E11</f>
        <v>175000</v>
      </c>
      <c r="F49" s="21">
        <f>D49+E49</f>
        <v>4415000</v>
      </c>
    </row>
    <row r="50" spans="1:6" x14ac:dyDescent="0.3">
      <c r="A50" s="22">
        <v>49</v>
      </c>
      <c r="B50" s="23">
        <v>31113</v>
      </c>
      <c r="C50" s="24" t="s">
        <v>89</v>
      </c>
      <c r="D50" s="25">
        <v>110000</v>
      </c>
      <c r="E50" s="26">
        <v>-110000</v>
      </c>
      <c r="F50" s="26">
        <f t="shared" ref="F50:F59" si="4">D50+E50</f>
        <v>0</v>
      </c>
    </row>
    <row r="51" spans="1:6" x14ac:dyDescent="0.3">
      <c r="A51" s="6" t="s">
        <v>86</v>
      </c>
      <c r="B51" s="12" t="s">
        <v>90</v>
      </c>
      <c r="C51" s="12" t="s">
        <v>91</v>
      </c>
      <c r="D51" s="13">
        <f>[1]vanpror.!D13</f>
        <v>55000</v>
      </c>
      <c r="E51" s="14">
        <f>[1]vanpror.!E13</f>
        <v>0</v>
      </c>
      <c r="F51" s="21">
        <f t="shared" si="4"/>
        <v>55000</v>
      </c>
    </row>
    <row r="52" spans="1:6" x14ac:dyDescent="0.3">
      <c r="A52" s="6" t="s">
        <v>86</v>
      </c>
      <c r="B52" s="12" t="s">
        <v>92</v>
      </c>
      <c r="C52" s="12" t="s">
        <v>93</v>
      </c>
      <c r="D52" s="13">
        <f>[1]vanpror.!D14</f>
        <v>75000</v>
      </c>
      <c r="E52" s="14">
        <f>[1]vanpror.!E14</f>
        <v>0</v>
      </c>
      <c r="F52" s="21">
        <f t="shared" si="4"/>
        <v>75000</v>
      </c>
    </row>
    <row r="53" spans="1:6" x14ac:dyDescent="0.3">
      <c r="A53" s="6" t="s">
        <v>86</v>
      </c>
      <c r="B53" s="12" t="s">
        <v>94</v>
      </c>
      <c r="C53" s="12" t="s">
        <v>95</v>
      </c>
      <c r="D53" s="13">
        <f>[1]vanpror.!D15</f>
        <v>0</v>
      </c>
      <c r="E53" s="14">
        <f>[1]vanpror.!E15</f>
        <v>17000</v>
      </c>
      <c r="F53" s="21">
        <f t="shared" si="4"/>
        <v>17000</v>
      </c>
    </row>
    <row r="54" spans="1:6" x14ac:dyDescent="0.3">
      <c r="A54" s="6" t="s">
        <v>86</v>
      </c>
      <c r="B54" s="12" t="s">
        <v>96</v>
      </c>
      <c r="C54" s="12" t="s">
        <v>97</v>
      </c>
      <c r="D54" s="13">
        <f>[1]vanpror.!D16</f>
        <v>22000</v>
      </c>
      <c r="E54" s="14">
        <f>[1]vanpror.!E16</f>
        <v>0</v>
      </c>
      <c r="F54" s="21">
        <f t="shared" si="4"/>
        <v>22000</v>
      </c>
    </row>
    <row r="55" spans="1:6" x14ac:dyDescent="0.3">
      <c r="A55" s="6" t="s">
        <v>86</v>
      </c>
      <c r="B55" s="12" t="s">
        <v>98</v>
      </c>
      <c r="C55" s="12" t="s">
        <v>99</v>
      </c>
      <c r="D55" s="13">
        <f>[1]vanpror.!D17</f>
        <v>68000</v>
      </c>
      <c r="E55" s="14">
        <f>[1]vanpror.!E17</f>
        <v>0</v>
      </c>
      <c r="F55" s="21">
        <f t="shared" si="4"/>
        <v>68000</v>
      </c>
    </row>
    <row r="56" spans="1:6" x14ac:dyDescent="0.3">
      <c r="A56" s="6" t="s">
        <v>86</v>
      </c>
      <c r="B56" s="12" t="s">
        <v>100</v>
      </c>
      <c r="C56" s="12" t="s">
        <v>101</v>
      </c>
      <c r="D56" s="13">
        <f>[1]vanpror.!D18</f>
        <v>0</v>
      </c>
      <c r="E56" s="14">
        <f>[1]vanpror.!E18</f>
        <v>0</v>
      </c>
      <c r="F56" s="21">
        <f t="shared" si="4"/>
        <v>0</v>
      </c>
    </row>
    <row r="57" spans="1:6" x14ac:dyDescent="0.3">
      <c r="A57" s="6" t="s">
        <v>86</v>
      </c>
      <c r="B57" s="12" t="s">
        <v>102</v>
      </c>
      <c r="C57" s="12" t="s">
        <v>103</v>
      </c>
      <c r="D57" s="13">
        <f>[1]vanpror.!D19</f>
        <v>735000</v>
      </c>
      <c r="E57" s="14">
        <f>[1]vanpror.!E19</f>
        <v>6000</v>
      </c>
      <c r="F57" s="21">
        <f t="shared" si="4"/>
        <v>741000</v>
      </c>
    </row>
    <row r="58" spans="1:6" x14ac:dyDescent="0.3">
      <c r="A58" s="6" t="s">
        <v>86</v>
      </c>
      <c r="B58" s="12" t="s">
        <v>104</v>
      </c>
      <c r="C58" s="12" t="s">
        <v>105</v>
      </c>
      <c r="D58" s="13">
        <f>[1]vanpror.!D20</f>
        <v>94000</v>
      </c>
      <c r="E58" s="14">
        <f>[1]vanpror.!E20</f>
        <v>12000</v>
      </c>
      <c r="F58" s="21">
        <f t="shared" si="4"/>
        <v>106000</v>
      </c>
    </row>
    <row r="59" spans="1:6" x14ac:dyDescent="0.3">
      <c r="A59" s="6" t="s">
        <v>86</v>
      </c>
      <c r="B59" s="12" t="s">
        <v>106</v>
      </c>
      <c r="C59" s="12" t="s">
        <v>107</v>
      </c>
      <c r="D59" s="13">
        <f>[1]vanpror.!D21</f>
        <v>21200</v>
      </c>
      <c r="E59" s="14">
        <f>[1]vanpror.!E21</f>
        <v>0</v>
      </c>
      <c r="F59" s="21">
        <f t="shared" si="4"/>
        <v>21200</v>
      </c>
    </row>
    <row r="60" spans="1:6" x14ac:dyDescent="0.3">
      <c r="A60" s="9"/>
      <c r="B60" s="10" t="s">
        <v>108</v>
      </c>
      <c r="C60" s="10" t="s">
        <v>109</v>
      </c>
      <c r="D60" s="11">
        <f>D61+D81+D99+D107+D124+D122+D93+D97</f>
        <v>1063200</v>
      </c>
      <c r="E60" s="11">
        <f>E61+E81+E99+E107+E124+E122+E93+E97</f>
        <v>340270</v>
      </c>
      <c r="F60" s="11">
        <f>F61+F81+F99+F107+F124+F122+F93+F97</f>
        <v>1403470</v>
      </c>
    </row>
    <row r="61" spans="1:6" x14ac:dyDescent="0.3">
      <c r="A61" s="9"/>
      <c r="B61" s="10" t="s">
        <v>110</v>
      </c>
      <c r="C61" s="10" t="s">
        <v>111</v>
      </c>
      <c r="D61" s="11">
        <f>D62+D66</f>
        <v>12500</v>
      </c>
      <c r="E61" s="11">
        <f>+E62+E66+E70</f>
        <v>303670</v>
      </c>
      <c r="F61" s="11">
        <f>+F62+F66+F70</f>
        <v>316170</v>
      </c>
    </row>
    <row r="62" spans="1:6" x14ac:dyDescent="0.3">
      <c r="A62" s="27"/>
      <c r="B62" s="28"/>
      <c r="C62" s="28" t="s">
        <v>112</v>
      </c>
      <c r="D62" s="29">
        <f>SUM(D63:D65)</f>
        <v>2000</v>
      </c>
      <c r="E62" s="29">
        <f t="shared" ref="E62:F62" si="5">SUM(E63:E65)</f>
        <v>141000</v>
      </c>
      <c r="F62" s="29">
        <f t="shared" si="5"/>
        <v>143000</v>
      </c>
    </row>
    <row r="63" spans="1:6" x14ac:dyDescent="0.3">
      <c r="A63" s="6" t="s">
        <v>113</v>
      </c>
      <c r="B63" s="12" t="s">
        <v>31</v>
      </c>
      <c r="C63" s="12" t="s">
        <v>32</v>
      </c>
      <c r="D63" s="13">
        <f>'[1]prorač. '!D50</f>
        <v>2000</v>
      </c>
      <c r="E63" s="30"/>
      <c r="F63" s="30">
        <f>D63+E63</f>
        <v>2000</v>
      </c>
    </row>
    <row r="64" spans="1:6" x14ac:dyDescent="0.3">
      <c r="A64" s="6" t="s">
        <v>113</v>
      </c>
      <c r="B64" s="15">
        <v>32231</v>
      </c>
      <c r="C64" s="12" t="s">
        <v>34</v>
      </c>
      <c r="D64" s="13">
        <f>'[1]prorač. '!D51</f>
        <v>0</v>
      </c>
      <c r="E64" s="30">
        <v>70000</v>
      </c>
      <c r="F64" s="30">
        <f t="shared" ref="F64:F65" si="6">D64+E64</f>
        <v>70000</v>
      </c>
    </row>
    <row r="65" spans="1:6" x14ac:dyDescent="0.3">
      <c r="A65" s="31">
        <v>11</v>
      </c>
      <c r="B65" s="12">
        <v>37219</v>
      </c>
      <c r="C65" s="12" t="s">
        <v>114</v>
      </c>
      <c r="D65" s="13">
        <f>'[1]prorač. '!D52</f>
        <v>0</v>
      </c>
      <c r="E65" s="30">
        <v>71000</v>
      </c>
      <c r="F65" s="30">
        <f t="shared" si="6"/>
        <v>71000</v>
      </c>
    </row>
    <row r="66" spans="1:6" x14ac:dyDescent="0.3">
      <c r="A66" s="6"/>
      <c r="B66" s="32"/>
      <c r="C66" s="33" t="s">
        <v>115</v>
      </c>
      <c r="D66" s="34">
        <f>D67+D69+D71</f>
        <v>10500</v>
      </c>
      <c r="E66" s="34">
        <f>E67+E69+E71+E68</f>
        <v>5670</v>
      </c>
      <c r="F66" s="34">
        <f>F67+F69+F71+F68</f>
        <v>16170</v>
      </c>
    </row>
    <row r="67" spans="1:6" x14ac:dyDescent="0.3">
      <c r="A67" s="35">
        <v>25</v>
      </c>
      <c r="B67" s="12" t="s">
        <v>31</v>
      </c>
      <c r="C67" s="12" t="s">
        <v>32</v>
      </c>
      <c r="D67" s="13">
        <f>[1]vanpror.!D25</f>
        <v>10500</v>
      </c>
      <c r="E67" s="30">
        <f>+[1]vanpror.!E25</f>
        <v>3000</v>
      </c>
      <c r="F67" s="30">
        <f>D67+E67</f>
        <v>13500</v>
      </c>
    </row>
    <row r="68" spans="1:6" x14ac:dyDescent="0.3">
      <c r="A68" s="36">
        <v>25</v>
      </c>
      <c r="B68" s="23">
        <v>32999</v>
      </c>
      <c r="C68" s="24" t="s">
        <v>116</v>
      </c>
      <c r="D68" s="25"/>
      <c r="E68" s="37">
        <f>+[1]vanpror.!E26</f>
        <v>2670</v>
      </c>
      <c r="F68" s="37">
        <f>+E68</f>
        <v>2670</v>
      </c>
    </row>
    <row r="69" spans="1:6" x14ac:dyDescent="0.3">
      <c r="A69" s="38">
        <v>29</v>
      </c>
      <c r="B69" s="15">
        <v>32211</v>
      </c>
      <c r="C69" s="12" t="s">
        <v>117</v>
      </c>
      <c r="D69" s="13">
        <f>[1]vanpror.!D27</f>
        <v>0</v>
      </c>
      <c r="E69" s="30">
        <f>[1]vanpror.!E27</f>
        <v>0</v>
      </c>
      <c r="F69" s="30">
        <f t="shared" ref="F69:F71" si="7">D69+E69</f>
        <v>0</v>
      </c>
    </row>
    <row r="70" spans="1:6" x14ac:dyDescent="0.3">
      <c r="A70" s="39"/>
      <c r="B70" s="40"/>
      <c r="C70" s="41" t="s">
        <v>118</v>
      </c>
      <c r="D70" s="42"/>
      <c r="E70" s="43">
        <f>+E72+E73+E74+E75+E76+E77+E78+E79</f>
        <v>157000</v>
      </c>
      <c r="F70" s="43">
        <f>+E70</f>
        <v>157000</v>
      </c>
    </row>
    <row r="71" spans="1:6" x14ac:dyDescent="0.3">
      <c r="A71" s="38">
        <v>55</v>
      </c>
      <c r="B71" s="15">
        <v>32322</v>
      </c>
      <c r="C71" s="12" t="s">
        <v>119</v>
      </c>
      <c r="D71" s="13">
        <f>[1]vanpror.!D37</f>
        <v>0</v>
      </c>
      <c r="E71" s="30">
        <f>[1]vanpror.!E37</f>
        <v>0</v>
      </c>
      <c r="F71" s="30">
        <f t="shared" si="7"/>
        <v>0</v>
      </c>
    </row>
    <row r="72" spans="1:6" x14ac:dyDescent="0.3">
      <c r="A72" s="36">
        <v>55</v>
      </c>
      <c r="B72" s="23">
        <v>31113</v>
      </c>
      <c r="C72" s="24" t="s">
        <v>89</v>
      </c>
      <c r="D72" s="25"/>
      <c r="E72" s="25">
        <v>110000</v>
      </c>
      <c r="F72" s="25">
        <f t="shared" ref="F72:F79" si="8">+E72</f>
        <v>110000</v>
      </c>
    </row>
    <row r="73" spans="1:6" x14ac:dyDescent="0.3">
      <c r="A73" s="36">
        <v>55</v>
      </c>
      <c r="B73" s="23">
        <v>31321</v>
      </c>
      <c r="C73" s="24" t="s">
        <v>103</v>
      </c>
      <c r="D73" s="25"/>
      <c r="E73" s="25">
        <v>16000</v>
      </c>
      <c r="F73" s="25">
        <f t="shared" si="8"/>
        <v>16000</v>
      </c>
    </row>
    <row r="74" spans="1:6" x14ac:dyDescent="0.3">
      <c r="A74" s="36">
        <v>55</v>
      </c>
      <c r="B74" s="23">
        <v>31322</v>
      </c>
      <c r="C74" s="24" t="s">
        <v>120</v>
      </c>
      <c r="D74" s="25"/>
      <c r="E74" s="25">
        <v>2000</v>
      </c>
      <c r="F74" s="25">
        <f t="shared" si="8"/>
        <v>2000</v>
      </c>
    </row>
    <row r="75" spans="1:6" x14ac:dyDescent="0.3">
      <c r="A75" s="36">
        <v>55</v>
      </c>
      <c r="B75" s="23">
        <v>31332</v>
      </c>
      <c r="C75" s="24" t="s">
        <v>121</v>
      </c>
      <c r="D75" s="25"/>
      <c r="E75" s="25">
        <v>2000</v>
      </c>
      <c r="F75" s="25">
        <f t="shared" si="8"/>
        <v>2000</v>
      </c>
    </row>
    <row r="76" spans="1:6" x14ac:dyDescent="0.3">
      <c r="A76" s="36">
        <v>55</v>
      </c>
      <c r="B76" s="23">
        <v>32961</v>
      </c>
      <c r="C76" s="24" t="s">
        <v>122</v>
      </c>
      <c r="D76" s="25"/>
      <c r="E76" s="25">
        <v>15000</v>
      </c>
      <c r="F76" s="25">
        <f t="shared" si="8"/>
        <v>15000</v>
      </c>
    </row>
    <row r="77" spans="1:6" x14ac:dyDescent="0.3">
      <c r="A77" s="36">
        <v>55</v>
      </c>
      <c r="B77" s="23">
        <v>34331</v>
      </c>
      <c r="C77" s="24" t="s">
        <v>123</v>
      </c>
      <c r="D77" s="25"/>
      <c r="E77" s="25">
        <v>4000</v>
      </c>
      <c r="F77" s="25">
        <f t="shared" si="8"/>
        <v>4000</v>
      </c>
    </row>
    <row r="78" spans="1:6" x14ac:dyDescent="0.3">
      <c r="A78" s="36">
        <v>55</v>
      </c>
      <c r="B78" s="23">
        <v>34339</v>
      </c>
      <c r="C78" s="24" t="s">
        <v>124</v>
      </c>
      <c r="D78" s="25"/>
      <c r="E78" s="25">
        <v>4000</v>
      </c>
      <c r="F78" s="25">
        <f t="shared" si="8"/>
        <v>4000</v>
      </c>
    </row>
    <row r="79" spans="1:6" x14ac:dyDescent="0.3">
      <c r="A79" s="36">
        <v>55</v>
      </c>
      <c r="B79" s="23">
        <v>34332</v>
      </c>
      <c r="C79" s="24" t="s">
        <v>125</v>
      </c>
      <c r="D79" s="25"/>
      <c r="E79" s="25">
        <v>4000</v>
      </c>
      <c r="F79" s="25">
        <f t="shared" si="8"/>
        <v>4000</v>
      </c>
    </row>
    <row r="80" spans="1:6" x14ac:dyDescent="0.3">
      <c r="A80" s="38"/>
      <c r="B80" s="15"/>
      <c r="C80" s="12"/>
      <c r="D80" s="13"/>
      <c r="E80" s="30"/>
      <c r="F80" s="30"/>
    </row>
    <row r="81" spans="1:6" x14ac:dyDescent="0.3">
      <c r="A81" s="9"/>
      <c r="B81" s="10" t="s">
        <v>126</v>
      </c>
      <c r="C81" s="10" t="s">
        <v>127</v>
      </c>
      <c r="D81" s="11">
        <f>D82+D90</f>
        <v>517100</v>
      </c>
      <c r="E81" s="11">
        <f t="shared" ref="E81:F81" si="9">E82+E90</f>
        <v>0</v>
      </c>
      <c r="F81" s="11">
        <f t="shared" si="9"/>
        <v>517100</v>
      </c>
    </row>
    <row r="82" spans="1:6" x14ac:dyDescent="0.3">
      <c r="A82" s="27"/>
      <c r="B82" s="28"/>
      <c r="C82" s="28" t="s">
        <v>128</v>
      </c>
      <c r="D82" s="29">
        <f>SUM(D83:D89)</f>
        <v>383600</v>
      </c>
      <c r="E82" s="29">
        <f t="shared" ref="E82" si="10">SUM(E83:E89)</f>
        <v>0</v>
      </c>
      <c r="F82" s="29">
        <f>SUM(F83:F89)</f>
        <v>383600</v>
      </c>
    </row>
    <row r="83" spans="1:6" x14ac:dyDescent="0.3">
      <c r="A83" s="44" t="s">
        <v>113</v>
      </c>
      <c r="B83" s="12" t="s">
        <v>87</v>
      </c>
      <c r="C83" s="12" t="s">
        <v>88</v>
      </c>
      <c r="D83" s="13">
        <f>'[1]prorač. '!D54</f>
        <v>240000</v>
      </c>
      <c r="E83" s="21">
        <f>'[1]prorač. '!E54</f>
        <v>0</v>
      </c>
      <c r="F83" s="21">
        <f>D83+E83</f>
        <v>240000</v>
      </c>
    </row>
    <row r="84" spans="1:6" x14ac:dyDescent="0.3">
      <c r="A84" s="44" t="s">
        <v>113</v>
      </c>
      <c r="B84" s="15">
        <v>31213</v>
      </c>
      <c r="C84" s="12" t="s">
        <v>93</v>
      </c>
      <c r="D84" s="13">
        <f>'[1]prorač. '!D55</f>
        <v>6600</v>
      </c>
      <c r="E84" s="21">
        <f>'[1]prorač. '!E55</f>
        <v>0</v>
      </c>
      <c r="F84" s="21">
        <f t="shared" ref="F84:F89" si="11">D84+E84</f>
        <v>6600</v>
      </c>
    </row>
    <row r="85" spans="1:6" x14ac:dyDescent="0.3">
      <c r="A85" s="44" t="s">
        <v>113</v>
      </c>
      <c r="B85" s="12" t="s">
        <v>98</v>
      </c>
      <c r="C85" s="12" t="s">
        <v>99</v>
      </c>
      <c r="D85" s="13">
        <f>'[1]prorač. '!D56</f>
        <v>3000</v>
      </c>
      <c r="E85" s="21">
        <f>'[1]prorač. '!E56</f>
        <v>0</v>
      </c>
      <c r="F85" s="21">
        <f t="shared" si="11"/>
        <v>3000</v>
      </c>
    </row>
    <row r="86" spans="1:6" x14ac:dyDescent="0.3">
      <c r="A86" s="44" t="s">
        <v>113</v>
      </c>
      <c r="B86" s="12" t="s">
        <v>100</v>
      </c>
      <c r="C86" s="12" t="s">
        <v>101</v>
      </c>
      <c r="D86" s="13">
        <f>'[1]prorač. '!D57</f>
        <v>3000</v>
      </c>
      <c r="E86" s="21">
        <f>'[1]prorač. '!E57</f>
        <v>0</v>
      </c>
      <c r="F86" s="21">
        <f t="shared" si="11"/>
        <v>3000</v>
      </c>
    </row>
    <row r="87" spans="1:6" x14ac:dyDescent="0.3">
      <c r="A87" s="44" t="s">
        <v>113</v>
      </c>
      <c r="B87" s="12" t="s">
        <v>102</v>
      </c>
      <c r="C87" s="12" t="s">
        <v>103</v>
      </c>
      <c r="D87" s="13">
        <f>'[1]prorač. '!D58</f>
        <v>42000</v>
      </c>
      <c r="E87" s="21">
        <f>'[1]prorač. '!E58</f>
        <v>0</v>
      </c>
      <c r="F87" s="21">
        <f t="shared" si="11"/>
        <v>42000</v>
      </c>
    </row>
    <row r="88" spans="1:6" x14ac:dyDescent="0.3">
      <c r="A88" s="44">
        <v>11</v>
      </c>
      <c r="B88" s="12" t="s">
        <v>104</v>
      </c>
      <c r="C88" s="12" t="s">
        <v>105</v>
      </c>
      <c r="D88" s="13">
        <f>'[1]prorač. '!D59</f>
        <v>9000</v>
      </c>
      <c r="E88" s="21">
        <f>'[1]prorač. '!E59</f>
        <v>0</v>
      </c>
      <c r="F88" s="21">
        <f t="shared" si="11"/>
        <v>9000</v>
      </c>
    </row>
    <row r="89" spans="1:6" x14ac:dyDescent="0.3">
      <c r="A89" s="44" t="s">
        <v>113</v>
      </c>
      <c r="B89" s="12" t="s">
        <v>129</v>
      </c>
      <c r="C89" s="12" t="s">
        <v>130</v>
      </c>
      <c r="D89" s="13">
        <f>'[1]prorač. '!D60</f>
        <v>80000</v>
      </c>
      <c r="E89" s="21">
        <f>'[1]prorač. '!E60</f>
        <v>0</v>
      </c>
      <c r="F89" s="21">
        <f t="shared" si="11"/>
        <v>80000</v>
      </c>
    </row>
    <row r="90" spans="1:6" x14ac:dyDescent="0.3">
      <c r="A90" s="45"/>
      <c r="B90" s="46"/>
      <c r="C90" s="46" t="s">
        <v>131</v>
      </c>
      <c r="D90" s="47">
        <f>SUM(D91:D92)</f>
        <v>133500</v>
      </c>
      <c r="E90" s="47">
        <f t="shared" ref="E90:F90" si="12">SUM(E91:E92)</f>
        <v>0</v>
      </c>
      <c r="F90" s="47">
        <f t="shared" si="12"/>
        <v>133500</v>
      </c>
    </row>
    <row r="91" spans="1:6" x14ac:dyDescent="0.3">
      <c r="A91" s="1" t="s">
        <v>132</v>
      </c>
      <c r="B91" s="12" t="s">
        <v>31</v>
      </c>
      <c r="C91" s="12" t="s">
        <v>32</v>
      </c>
      <c r="D91" s="13">
        <f>[1]vanpror.!D39</f>
        <v>0</v>
      </c>
      <c r="E91" s="21">
        <f>[1]vanpror.!E39</f>
        <v>0</v>
      </c>
      <c r="F91" s="21">
        <f>D91+E91</f>
        <v>0</v>
      </c>
    </row>
    <row r="92" spans="1:6" x14ac:dyDescent="0.3">
      <c r="A92" s="1" t="s">
        <v>132</v>
      </c>
      <c r="B92" s="12" t="s">
        <v>129</v>
      </c>
      <c r="C92" s="12" t="s">
        <v>130</v>
      </c>
      <c r="D92" s="13">
        <f>[1]vanpror.!D40</f>
        <v>133500</v>
      </c>
      <c r="E92" s="21">
        <f>[1]vanpror.!E40</f>
        <v>0</v>
      </c>
      <c r="F92" s="21">
        <f>D92+E92</f>
        <v>133500</v>
      </c>
    </row>
    <row r="93" spans="1:6" x14ac:dyDescent="0.3">
      <c r="A93" s="46"/>
      <c r="B93" s="48">
        <v>18055009</v>
      </c>
      <c r="C93" s="46" t="s">
        <v>133</v>
      </c>
      <c r="D93" s="47">
        <f>SUM(D94:D96)</f>
        <v>0</v>
      </c>
      <c r="E93" s="47">
        <f t="shared" ref="E93:F93" si="13">SUM(E94:E96)</f>
        <v>0</v>
      </c>
      <c r="F93" s="47">
        <f t="shared" si="13"/>
        <v>0</v>
      </c>
    </row>
    <row r="94" spans="1:6" x14ac:dyDescent="0.3">
      <c r="A94" s="44" t="s">
        <v>113</v>
      </c>
      <c r="B94" s="12" t="s">
        <v>23</v>
      </c>
      <c r="C94" s="12" t="s">
        <v>24</v>
      </c>
      <c r="D94" s="13"/>
      <c r="E94" s="14"/>
      <c r="F94" s="14"/>
    </row>
    <row r="95" spans="1:6" x14ac:dyDescent="0.3">
      <c r="A95" s="44" t="s">
        <v>113</v>
      </c>
      <c r="B95" s="12" t="s">
        <v>31</v>
      </c>
      <c r="C95" s="12" t="s">
        <v>32</v>
      </c>
      <c r="D95" s="13"/>
      <c r="E95" s="14"/>
      <c r="F95" s="14"/>
    </row>
    <row r="96" spans="1:6" x14ac:dyDescent="0.3">
      <c r="A96" s="44" t="s">
        <v>113</v>
      </c>
      <c r="B96" s="12" t="s">
        <v>134</v>
      </c>
      <c r="C96" s="12" t="s">
        <v>135</v>
      </c>
      <c r="D96" s="13"/>
      <c r="E96" s="14"/>
      <c r="F96" s="14"/>
    </row>
    <row r="97" spans="1:6" x14ac:dyDescent="0.3">
      <c r="A97" s="46"/>
      <c r="B97" s="48">
        <v>18055021</v>
      </c>
      <c r="C97" s="46" t="s">
        <v>136</v>
      </c>
      <c r="D97" s="47">
        <f>SUM(D98:D98)</f>
        <v>0</v>
      </c>
      <c r="E97" s="47">
        <f>SUM(E98:E98)</f>
        <v>0</v>
      </c>
      <c r="F97" s="47">
        <f>SUM(F98:F98)</f>
        <v>0</v>
      </c>
    </row>
    <row r="98" spans="1:6" x14ac:dyDescent="0.3">
      <c r="A98" s="44" t="s">
        <v>113</v>
      </c>
      <c r="B98" s="15">
        <v>32321</v>
      </c>
      <c r="C98" s="12" t="s">
        <v>51</v>
      </c>
      <c r="D98" s="13">
        <f>'[1]prorač. '!D66</f>
        <v>0</v>
      </c>
      <c r="E98" s="14">
        <f>'[1]prorač. '!E66</f>
        <v>0</v>
      </c>
      <c r="F98" s="14">
        <f>D98+E98</f>
        <v>0</v>
      </c>
    </row>
    <row r="99" spans="1:6" x14ac:dyDescent="0.3">
      <c r="A99" s="9"/>
      <c r="B99" s="10" t="s">
        <v>137</v>
      </c>
      <c r="C99" s="10" t="s">
        <v>138</v>
      </c>
      <c r="D99" s="11">
        <f>SUM(D100:D106)</f>
        <v>158300</v>
      </c>
      <c r="E99" s="11">
        <f>SUM(E100:E106)</f>
        <v>6900</v>
      </c>
      <c r="F99" s="11">
        <f>SUM(F100:F106)</f>
        <v>165200</v>
      </c>
    </row>
    <row r="100" spans="1:6" x14ac:dyDescent="0.3">
      <c r="A100" s="44" t="s">
        <v>113</v>
      </c>
      <c r="B100" s="12" t="s">
        <v>87</v>
      </c>
      <c r="C100" s="12" t="s">
        <v>88</v>
      </c>
      <c r="D100" s="13">
        <f>'[1]prorač. '!D68</f>
        <v>120000</v>
      </c>
      <c r="E100" s="14">
        <f>'[1]prorač. '!E68</f>
        <v>6000</v>
      </c>
      <c r="F100" s="14">
        <f>D100+E100</f>
        <v>126000</v>
      </c>
    </row>
    <row r="101" spans="1:6" x14ac:dyDescent="0.3">
      <c r="A101" s="44" t="s">
        <v>113</v>
      </c>
      <c r="B101" s="15">
        <v>31213</v>
      </c>
      <c r="C101" s="12" t="s">
        <v>93</v>
      </c>
      <c r="D101" s="13">
        <f>'[1]prorač. '!D69</f>
        <v>2600</v>
      </c>
      <c r="E101" s="14">
        <f>'[1]prorač. '!E69</f>
        <v>-500</v>
      </c>
      <c r="F101" s="14">
        <f t="shared" ref="F101:F106" si="14">D101+E101</f>
        <v>2100</v>
      </c>
    </row>
    <row r="102" spans="1:6" x14ac:dyDescent="0.3">
      <c r="A102" s="44" t="s">
        <v>113</v>
      </c>
      <c r="B102" s="12" t="s">
        <v>98</v>
      </c>
      <c r="C102" s="12" t="s">
        <v>99</v>
      </c>
      <c r="D102" s="13">
        <f>'[1]prorač. '!D70</f>
        <v>1500</v>
      </c>
      <c r="E102" s="14">
        <f>'[1]prorač. '!E70</f>
        <v>0</v>
      </c>
      <c r="F102" s="14">
        <f t="shared" si="14"/>
        <v>1500</v>
      </c>
    </row>
    <row r="103" spans="1:6" x14ac:dyDescent="0.3">
      <c r="A103" s="44">
        <v>11</v>
      </c>
      <c r="B103" s="12" t="s">
        <v>100</v>
      </c>
      <c r="C103" s="12" t="s">
        <v>101</v>
      </c>
      <c r="D103" s="13">
        <f>'[1]prorač. '!D71</f>
        <v>3000</v>
      </c>
      <c r="E103" s="14">
        <f>'[1]prorač. '!E71</f>
        <v>-2000</v>
      </c>
      <c r="F103" s="14">
        <f t="shared" si="14"/>
        <v>1000</v>
      </c>
    </row>
    <row r="104" spans="1:6" x14ac:dyDescent="0.3">
      <c r="A104" s="44" t="s">
        <v>113</v>
      </c>
      <c r="B104" s="12" t="s">
        <v>102</v>
      </c>
      <c r="C104" s="12" t="s">
        <v>103</v>
      </c>
      <c r="D104" s="13">
        <f>'[1]prorač. '!D72</f>
        <v>19200</v>
      </c>
      <c r="E104" s="14">
        <f>'[1]prorač. '!E72</f>
        <v>2800</v>
      </c>
      <c r="F104" s="14">
        <f t="shared" si="14"/>
        <v>22000</v>
      </c>
    </row>
    <row r="105" spans="1:6" x14ac:dyDescent="0.3">
      <c r="A105" s="36">
        <v>11</v>
      </c>
      <c r="B105" s="23">
        <v>32211</v>
      </c>
      <c r="C105" s="24" t="s">
        <v>139</v>
      </c>
      <c r="D105" s="25"/>
      <c r="E105" s="26">
        <v>600</v>
      </c>
      <c r="F105" s="26">
        <f>+E105</f>
        <v>600</v>
      </c>
    </row>
    <row r="106" spans="1:6" x14ac:dyDescent="0.3">
      <c r="A106" s="44" t="s">
        <v>113</v>
      </c>
      <c r="B106" s="12" t="s">
        <v>104</v>
      </c>
      <c r="C106" s="12" t="s">
        <v>105</v>
      </c>
      <c r="D106" s="13">
        <f>'[1]prorač. '!D73</f>
        <v>12000</v>
      </c>
      <c r="E106" s="14">
        <f>'[1]prorač. '!E73</f>
        <v>0</v>
      </c>
      <c r="F106" s="14">
        <f t="shared" si="14"/>
        <v>12000</v>
      </c>
    </row>
    <row r="107" spans="1:6" x14ac:dyDescent="0.3">
      <c r="A107" s="9"/>
      <c r="B107" s="10" t="s">
        <v>140</v>
      </c>
      <c r="C107" s="10" t="s">
        <v>141</v>
      </c>
      <c r="D107" s="11">
        <f>D108+D114</f>
        <v>213500</v>
      </c>
      <c r="E107" s="11">
        <f>E108+E114</f>
        <v>28000</v>
      </c>
      <c r="F107" s="11">
        <f>F108+F114</f>
        <v>241500</v>
      </c>
    </row>
    <row r="108" spans="1:6" x14ac:dyDescent="0.3">
      <c r="A108" s="35" t="s">
        <v>113</v>
      </c>
      <c r="B108" s="33"/>
      <c r="C108" s="33" t="s">
        <v>112</v>
      </c>
      <c r="D108" s="34">
        <f>SUM(D109:D113)</f>
        <v>42500</v>
      </c>
      <c r="E108" s="34">
        <f>SUM(E109:E113)</f>
        <v>28000</v>
      </c>
      <c r="F108" s="34">
        <f>SUM(F109:F113)</f>
        <v>70500</v>
      </c>
    </row>
    <row r="109" spans="1:6" x14ac:dyDescent="0.3">
      <c r="A109" s="44" t="s">
        <v>113</v>
      </c>
      <c r="B109" s="12" t="s">
        <v>87</v>
      </c>
      <c r="C109" s="12" t="s">
        <v>88</v>
      </c>
      <c r="D109" s="13">
        <f>'[1]prorač. '!D77</f>
        <v>32000</v>
      </c>
      <c r="E109" s="13">
        <v>23000</v>
      </c>
      <c r="F109" s="30">
        <f>D109+E109</f>
        <v>55000</v>
      </c>
    </row>
    <row r="110" spans="1:6" x14ac:dyDescent="0.3">
      <c r="A110" s="44" t="s">
        <v>113</v>
      </c>
      <c r="B110" s="12" t="s">
        <v>98</v>
      </c>
      <c r="C110" s="12" t="s">
        <v>99</v>
      </c>
      <c r="D110" s="13">
        <f>'[1]prorač. '!D78</f>
        <v>1500</v>
      </c>
      <c r="E110" s="13">
        <f>'[1]prorač. '!E78</f>
        <v>0</v>
      </c>
      <c r="F110" s="30">
        <f t="shared" ref="F110:F113" si="15">D110+E110</f>
        <v>1500</v>
      </c>
    </row>
    <row r="111" spans="1:6" x14ac:dyDescent="0.3">
      <c r="A111" s="44" t="s">
        <v>113</v>
      </c>
      <c r="B111" s="12" t="s">
        <v>100</v>
      </c>
      <c r="C111" s="12" t="s">
        <v>101</v>
      </c>
      <c r="D111" s="13">
        <f>'[1]prorač. '!D79</f>
        <v>1500</v>
      </c>
      <c r="E111" s="13">
        <f>'[1]prorač. '!E79</f>
        <v>0</v>
      </c>
      <c r="F111" s="30">
        <f t="shared" si="15"/>
        <v>1500</v>
      </c>
    </row>
    <row r="112" spans="1:6" x14ac:dyDescent="0.3">
      <c r="A112" s="44"/>
      <c r="B112" s="12" t="s">
        <v>102</v>
      </c>
      <c r="C112" s="12" t="s">
        <v>103</v>
      </c>
      <c r="D112" s="13">
        <f>'[1]prorač. '!D80</f>
        <v>6000</v>
      </c>
      <c r="E112" s="13">
        <v>4000</v>
      </c>
      <c r="F112" s="30">
        <f t="shared" si="15"/>
        <v>10000</v>
      </c>
    </row>
    <row r="113" spans="1:6" x14ac:dyDescent="0.3">
      <c r="A113" s="44" t="s">
        <v>113</v>
      </c>
      <c r="B113" s="12" t="s">
        <v>104</v>
      </c>
      <c r="C113" s="12" t="s">
        <v>105</v>
      </c>
      <c r="D113" s="13">
        <f>'[1]prorač. '!D81</f>
        <v>1500</v>
      </c>
      <c r="E113" s="13">
        <v>1000</v>
      </c>
      <c r="F113" s="30">
        <f t="shared" si="15"/>
        <v>2500</v>
      </c>
    </row>
    <row r="114" spans="1:6" x14ac:dyDescent="0.3">
      <c r="A114" s="35" t="s">
        <v>142</v>
      </c>
      <c r="B114" s="33"/>
      <c r="C114" s="33" t="s">
        <v>143</v>
      </c>
      <c r="D114" s="34">
        <f>SUM(D115:D120)</f>
        <v>171000</v>
      </c>
      <c r="E114" s="34">
        <f>SUM(E115:E121)</f>
        <v>0</v>
      </c>
      <c r="F114" s="34">
        <f>SUM(F115:F121)</f>
        <v>171000</v>
      </c>
    </row>
    <row r="115" spans="1:6" x14ac:dyDescent="0.3">
      <c r="A115" s="44" t="s">
        <v>142</v>
      </c>
      <c r="B115" s="12" t="s">
        <v>87</v>
      </c>
      <c r="C115" s="12" t="s">
        <v>88</v>
      </c>
      <c r="D115" s="13">
        <f>'[1]prorač. '!D83</f>
        <v>128000</v>
      </c>
      <c r="E115" s="13">
        <f>'[1]prorač. '!E83</f>
        <v>0</v>
      </c>
      <c r="F115" s="30">
        <f>D115+E115</f>
        <v>128000</v>
      </c>
    </row>
    <row r="116" spans="1:6" x14ac:dyDescent="0.3">
      <c r="A116" s="44">
        <v>44</v>
      </c>
      <c r="B116" s="15">
        <v>31213</v>
      </c>
      <c r="C116" s="12" t="s">
        <v>93</v>
      </c>
      <c r="D116" s="13">
        <f>'[1]prorač. '!D84</f>
        <v>9600</v>
      </c>
      <c r="E116" s="13">
        <f>'[1]prorač. '!E84</f>
        <v>0</v>
      </c>
      <c r="F116" s="30">
        <f t="shared" ref="F116:F120" si="16">D116+E116</f>
        <v>9600</v>
      </c>
    </row>
    <row r="117" spans="1:6" x14ac:dyDescent="0.3">
      <c r="A117" s="44" t="s">
        <v>142</v>
      </c>
      <c r="B117" s="12" t="s">
        <v>98</v>
      </c>
      <c r="C117" s="12" t="s">
        <v>99</v>
      </c>
      <c r="D117" s="13">
        <f>'[1]prorač. '!D85</f>
        <v>4500</v>
      </c>
      <c r="E117" s="13">
        <f>'[1]prorač. '!E85</f>
        <v>0</v>
      </c>
      <c r="F117" s="30">
        <f t="shared" si="16"/>
        <v>4500</v>
      </c>
    </row>
    <row r="118" spans="1:6" x14ac:dyDescent="0.3">
      <c r="A118" s="44" t="s">
        <v>142</v>
      </c>
      <c r="B118" s="12" t="s">
        <v>100</v>
      </c>
      <c r="C118" s="12" t="s">
        <v>101</v>
      </c>
      <c r="D118" s="13">
        <f>'[1]prorač. '!D86</f>
        <v>1500</v>
      </c>
      <c r="E118" s="13">
        <f>'[1]prorač. '!E86</f>
        <v>0</v>
      </c>
      <c r="F118" s="30">
        <f t="shared" si="16"/>
        <v>1500</v>
      </c>
    </row>
    <row r="119" spans="1:6" x14ac:dyDescent="0.3">
      <c r="A119" s="44" t="s">
        <v>142</v>
      </c>
      <c r="B119" s="12" t="s">
        <v>102</v>
      </c>
      <c r="C119" s="12" t="s">
        <v>103</v>
      </c>
      <c r="D119" s="13">
        <f>'[1]prorač. '!D87</f>
        <v>22900</v>
      </c>
      <c r="E119" s="13">
        <f>'[1]prorač. '!E87</f>
        <v>0</v>
      </c>
      <c r="F119" s="30">
        <f t="shared" si="16"/>
        <v>22900</v>
      </c>
    </row>
    <row r="120" spans="1:6" x14ac:dyDescent="0.3">
      <c r="A120" s="44" t="s">
        <v>142</v>
      </c>
      <c r="B120" s="12" t="s">
        <v>104</v>
      </c>
      <c r="C120" s="12" t="s">
        <v>105</v>
      </c>
      <c r="D120" s="13">
        <f>'[1]prorač. '!D88</f>
        <v>4500</v>
      </c>
      <c r="E120" s="13">
        <f>'[1]prorač. '!E88</f>
        <v>0</v>
      </c>
      <c r="F120" s="30">
        <f t="shared" si="16"/>
        <v>4500</v>
      </c>
    </row>
    <row r="121" spans="1:6" x14ac:dyDescent="0.3">
      <c r="A121" s="36">
        <v>44</v>
      </c>
      <c r="B121" s="23">
        <v>32211</v>
      </c>
      <c r="C121" s="24" t="s">
        <v>139</v>
      </c>
      <c r="D121" s="25"/>
      <c r="E121" s="25">
        <v>0</v>
      </c>
      <c r="F121" s="26">
        <f>+E121</f>
        <v>0</v>
      </c>
    </row>
    <row r="122" spans="1:6" x14ac:dyDescent="0.3">
      <c r="A122" s="9"/>
      <c r="B122" s="10" t="s">
        <v>144</v>
      </c>
      <c r="C122" s="10" t="s">
        <v>145</v>
      </c>
      <c r="D122" s="11">
        <f>D123</f>
        <v>148000</v>
      </c>
      <c r="E122" s="11">
        <f t="shared" ref="E122:F122" si="17">E123</f>
        <v>0</v>
      </c>
      <c r="F122" s="11">
        <f t="shared" si="17"/>
        <v>148000</v>
      </c>
    </row>
    <row r="123" spans="1:6" x14ac:dyDescent="0.3">
      <c r="A123" s="1" t="s">
        <v>132</v>
      </c>
      <c r="B123" t="s">
        <v>146</v>
      </c>
      <c r="C123" t="s">
        <v>147</v>
      </c>
      <c r="D123" s="49">
        <f>[1]vanpror.!D42</f>
        <v>148000</v>
      </c>
      <c r="E123" s="21">
        <f>[1]vanpror.!E42</f>
        <v>0</v>
      </c>
      <c r="F123" s="21">
        <f>D123+E123</f>
        <v>148000</v>
      </c>
    </row>
    <row r="124" spans="1:6" x14ac:dyDescent="0.3">
      <c r="A124" s="9"/>
      <c r="B124" s="10" t="s">
        <v>148</v>
      </c>
      <c r="C124" s="10" t="s">
        <v>149</v>
      </c>
      <c r="D124" s="11">
        <f>D125+D126</f>
        <v>13800</v>
      </c>
      <c r="E124" s="11">
        <f t="shared" ref="E124:F124" si="18">E125+E126</f>
        <v>1700</v>
      </c>
      <c r="F124" s="11">
        <f t="shared" si="18"/>
        <v>15500</v>
      </c>
    </row>
    <row r="125" spans="1:6" x14ac:dyDescent="0.3">
      <c r="A125" s="18">
        <v>42</v>
      </c>
      <c r="B125" s="12" t="s">
        <v>150</v>
      </c>
      <c r="C125" s="12" t="s">
        <v>151</v>
      </c>
      <c r="D125" s="30">
        <f>'[1]prorač. '!D91</f>
        <v>0</v>
      </c>
      <c r="E125" s="30">
        <f>'[1]prorač. '!E91</f>
        <v>0</v>
      </c>
      <c r="F125" s="30">
        <f>D125+E125</f>
        <v>0</v>
      </c>
    </row>
    <row r="126" spans="1:6" x14ac:dyDescent="0.3">
      <c r="A126" s="6" t="s">
        <v>142</v>
      </c>
      <c r="B126" s="12" t="s">
        <v>150</v>
      </c>
      <c r="C126" s="12" t="s">
        <v>151</v>
      </c>
      <c r="D126" s="30">
        <f>'[1]prorač. '!D92</f>
        <v>13800</v>
      </c>
      <c r="E126" s="30">
        <f>'[1]prorač. '!E92</f>
        <v>1700</v>
      </c>
      <c r="F126" s="30">
        <f>D126+E126</f>
        <v>15500</v>
      </c>
    </row>
    <row r="127" spans="1:6" x14ac:dyDescent="0.3">
      <c r="A127" s="9"/>
      <c r="B127" s="46" t="s">
        <v>152</v>
      </c>
      <c r="C127" s="46" t="s">
        <v>153</v>
      </c>
      <c r="D127" s="11">
        <f>+D128</f>
        <v>45000</v>
      </c>
      <c r="E127" s="11">
        <f t="shared" ref="E127:F127" si="19">+E128</f>
        <v>0</v>
      </c>
      <c r="F127" s="11">
        <f t="shared" si="19"/>
        <v>45000</v>
      </c>
    </row>
    <row r="128" spans="1:6" x14ac:dyDescent="0.3">
      <c r="A128" s="50"/>
      <c r="B128" s="46" t="s">
        <v>154</v>
      </c>
      <c r="C128" s="46" t="s">
        <v>155</v>
      </c>
      <c r="D128" s="47">
        <f>D129</f>
        <v>45000</v>
      </c>
      <c r="E128" s="47">
        <f t="shared" ref="E128:F128" si="20">E129</f>
        <v>0</v>
      </c>
      <c r="F128" s="47">
        <f t="shared" si="20"/>
        <v>45000</v>
      </c>
    </row>
    <row r="129" spans="1:6" x14ac:dyDescent="0.3">
      <c r="A129" s="35"/>
      <c r="B129" s="33"/>
      <c r="C129" s="33" t="s">
        <v>112</v>
      </c>
      <c r="D129" s="34">
        <f>SUM(D130:D132)</f>
        <v>45000</v>
      </c>
      <c r="E129" s="34">
        <f t="shared" ref="E129:F129" si="21">SUM(E130:E132)</f>
        <v>0</v>
      </c>
      <c r="F129" s="34">
        <f t="shared" si="21"/>
        <v>45000</v>
      </c>
    </row>
    <row r="130" spans="1:6" x14ac:dyDescent="0.3">
      <c r="A130" s="44" t="s">
        <v>12</v>
      </c>
      <c r="B130" s="12" t="s">
        <v>156</v>
      </c>
      <c r="C130" s="12" t="s">
        <v>157</v>
      </c>
      <c r="D130" s="13">
        <f>'[1]prorač. '!D95</f>
        <v>15000</v>
      </c>
      <c r="E130" s="51">
        <f>'[1]prorač. '!E95</f>
        <v>0</v>
      </c>
      <c r="F130" s="51">
        <f>D130+E130</f>
        <v>15000</v>
      </c>
    </row>
    <row r="131" spans="1:6" x14ac:dyDescent="0.3">
      <c r="A131" s="44" t="s">
        <v>12</v>
      </c>
      <c r="B131" s="12" t="s">
        <v>158</v>
      </c>
      <c r="C131" s="12" t="s">
        <v>159</v>
      </c>
      <c r="D131" s="13">
        <f>'[1]prorač. '!D96</f>
        <v>20000</v>
      </c>
      <c r="E131" s="51">
        <f>'[1]prorač. '!E96</f>
        <v>0</v>
      </c>
      <c r="F131" s="51">
        <f t="shared" ref="F131:F132" si="22">D131+E131</f>
        <v>20000</v>
      </c>
    </row>
    <row r="132" spans="1:6" x14ac:dyDescent="0.3">
      <c r="A132" s="44" t="s">
        <v>12</v>
      </c>
      <c r="B132" s="12" t="s">
        <v>146</v>
      </c>
      <c r="C132" s="12" t="s">
        <v>147</v>
      </c>
      <c r="D132" s="13">
        <f>'[1]prorač. '!D97</f>
        <v>10000</v>
      </c>
      <c r="E132" s="51">
        <f>'[1]prorač. '!E97</f>
        <v>0</v>
      </c>
      <c r="F132" s="51">
        <f t="shared" si="22"/>
        <v>10000</v>
      </c>
    </row>
    <row r="133" spans="1:6" x14ac:dyDescent="0.3">
      <c r="A133" s="52"/>
      <c r="B133" s="53"/>
      <c r="C133" s="53"/>
      <c r="D133" s="53"/>
      <c r="E133" s="53"/>
      <c r="F133" s="53"/>
    </row>
    <row r="134" spans="1:6" x14ac:dyDescent="0.3">
      <c r="A134" s="54"/>
      <c r="B134" s="55">
        <v>8057</v>
      </c>
      <c r="C134" s="56" t="s">
        <v>160</v>
      </c>
      <c r="D134" s="57"/>
      <c r="E134" s="58"/>
      <c r="F134" s="58"/>
    </row>
    <row r="135" spans="1:6" x14ac:dyDescent="0.3">
      <c r="A135" s="54"/>
      <c r="B135" s="59" t="s">
        <v>161</v>
      </c>
      <c r="C135" s="60" t="s">
        <v>162</v>
      </c>
      <c r="D135" s="57"/>
      <c r="E135" s="58"/>
      <c r="F135" s="58"/>
    </row>
    <row r="136" spans="1:6" x14ac:dyDescent="0.3">
      <c r="A136" s="54"/>
      <c r="B136" s="55">
        <v>4</v>
      </c>
      <c r="C136" s="56" t="s">
        <v>163</v>
      </c>
      <c r="D136" s="56">
        <v>467500</v>
      </c>
      <c r="E136" s="58"/>
      <c r="F136" s="58">
        <f>+D136</f>
        <v>467500</v>
      </c>
    </row>
    <row r="137" spans="1:6" x14ac:dyDescent="0.3">
      <c r="A137" s="54"/>
      <c r="B137" s="55">
        <v>45</v>
      </c>
      <c r="C137" s="56" t="s">
        <v>164</v>
      </c>
      <c r="D137" s="56">
        <v>467500</v>
      </c>
      <c r="E137" s="58"/>
      <c r="F137" s="58">
        <f>+D137</f>
        <v>467500</v>
      </c>
    </row>
    <row r="138" spans="1:6" x14ac:dyDescent="0.3">
      <c r="A138" s="54"/>
      <c r="B138" s="55">
        <v>451</v>
      </c>
      <c r="C138" s="56" t="s">
        <v>165</v>
      </c>
      <c r="D138" s="56">
        <v>467500</v>
      </c>
      <c r="E138" s="58"/>
      <c r="F138" s="58">
        <f>+D138</f>
        <v>467500</v>
      </c>
    </row>
    <row r="139" spans="1:6" x14ac:dyDescent="0.3">
      <c r="A139" s="61">
        <v>55</v>
      </c>
      <c r="B139" s="62">
        <v>451111</v>
      </c>
      <c r="C139" s="58" t="s">
        <v>165</v>
      </c>
      <c r="D139" s="63">
        <v>467500</v>
      </c>
      <c r="E139" s="58"/>
      <c r="F139" s="64">
        <f>+D139</f>
        <v>467500</v>
      </c>
    </row>
    <row r="141" spans="1:6" x14ac:dyDescent="0.3">
      <c r="C141" s="21" t="s">
        <v>166</v>
      </c>
      <c r="D141" s="2">
        <f>D108+D99+D98+D82+D62</f>
        <v>586400</v>
      </c>
      <c r="E141" s="65">
        <f>+E108+E99+E62</f>
        <v>175900</v>
      </c>
      <c r="F141" s="2">
        <f>F108+F99+F98+F82+F62</f>
        <v>762300</v>
      </c>
    </row>
    <row r="142" spans="1:6" x14ac:dyDescent="0.3">
      <c r="C142" s="21" t="s">
        <v>167</v>
      </c>
      <c r="D142" s="2">
        <f>D67</f>
        <v>10500</v>
      </c>
      <c r="E142" s="2">
        <f>+E66</f>
        <v>5670</v>
      </c>
      <c r="F142" s="2">
        <f>+D142+E142</f>
        <v>16170</v>
      </c>
    </row>
    <row r="143" spans="1:6" x14ac:dyDescent="0.3">
      <c r="C143" s="21" t="s">
        <v>168</v>
      </c>
      <c r="D143" s="2">
        <f>D69</f>
        <v>0</v>
      </c>
      <c r="E143" s="2">
        <f t="shared" ref="E143:F143" si="23">E69</f>
        <v>0</v>
      </c>
      <c r="F143" s="2">
        <f t="shared" si="23"/>
        <v>0</v>
      </c>
    </row>
    <row r="144" spans="1:6" x14ac:dyDescent="0.3">
      <c r="C144" s="21" t="s">
        <v>169</v>
      </c>
      <c r="D144" s="2">
        <f>D129+D47+D10</f>
        <v>527000</v>
      </c>
      <c r="E144" s="2">
        <f>E129+E47+E10</f>
        <v>0</v>
      </c>
      <c r="F144" s="2">
        <f>F129+F47+F10</f>
        <v>527000</v>
      </c>
    </row>
    <row r="145" spans="3:6" x14ac:dyDescent="0.3">
      <c r="C145" s="21" t="s">
        <v>170</v>
      </c>
      <c r="D145" s="2">
        <f>D125</f>
        <v>0</v>
      </c>
      <c r="E145" s="2">
        <f t="shared" ref="E145:F145" si="24">E125</f>
        <v>0</v>
      </c>
      <c r="F145" s="2">
        <f t="shared" si="24"/>
        <v>0</v>
      </c>
    </row>
    <row r="146" spans="3:6" x14ac:dyDescent="0.3">
      <c r="C146" s="21" t="s">
        <v>171</v>
      </c>
      <c r="D146" s="2">
        <f>D114+D126</f>
        <v>184800</v>
      </c>
      <c r="E146" s="65">
        <f>E114+E126</f>
        <v>1700</v>
      </c>
      <c r="F146" s="2">
        <f>F114+F126</f>
        <v>186500</v>
      </c>
    </row>
    <row r="147" spans="3:6" x14ac:dyDescent="0.3">
      <c r="C147" s="21" t="s">
        <v>172</v>
      </c>
      <c r="D147" s="2">
        <f>D48</f>
        <v>5420200</v>
      </c>
      <c r="E147" s="2">
        <f>E48</f>
        <v>100000</v>
      </c>
      <c r="F147" s="2">
        <f>F48</f>
        <v>5520200</v>
      </c>
    </row>
    <row r="148" spans="3:6" x14ac:dyDescent="0.3">
      <c r="C148" s="21" t="s">
        <v>173</v>
      </c>
      <c r="D148" s="2">
        <f>D123+D90+D71</f>
        <v>281500</v>
      </c>
      <c r="E148" s="66">
        <f>+E70+F139</f>
        <v>624500</v>
      </c>
      <c r="F148" s="2">
        <f>F123+F90+F71+E148</f>
        <v>906000</v>
      </c>
    </row>
    <row r="149" spans="3:6" x14ac:dyDescent="0.3">
      <c r="C149" s="21"/>
      <c r="D149" s="67">
        <f>SUM(D141:D148)</f>
        <v>7010400</v>
      </c>
      <c r="E149" s="67">
        <f>+E148+E147+E146+E142+E141</f>
        <v>907770</v>
      </c>
      <c r="F149" s="67">
        <f>+E149+D149</f>
        <v>7918170</v>
      </c>
    </row>
    <row r="150" spans="3:6" x14ac:dyDescent="0.3">
      <c r="C150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AF893-7AFE-4282-B9B6-0427ACF64BEF}">
  <dimension ref="A3:F22"/>
  <sheetViews>
    <sheetView topLeftCell="A7" workbookViewId="0">
      <selection activeCell="N14" sqref="N14"/>
    </sheetView>
  </sheetViews>
  <sheetFormatPr defaultRowHeight="14.4" x14ac:dyDescent="0.3"/>
  <cols>
    <col min="3" max="3" width="49.6640625" style="86" customWidth="1"/>
    <col min="4" max="4" width="24.33203125" customWidth="1"/>
    <col min="5" max="5" width="22.109375" customWidth="1"/>
    <col min="6" max="6" width="22.44140625" customWidth="1"/>
  </cols>
  <sheetData>
    <row r="3" spans="1:6" x14ac:dyDescent="0.3">
      <c r="C3" s="94" t="s">
        <v>196</v>
      </c>
    </row>
    <row r="6" spans="1:6" x14ac:dyDescent="0.3">
      <c r="A6" s="68" t="s">
        <v>2</v>
      </c>
      <c r="B6" s="68" t="s">
        <v>3</v>
      </c>
      <c r="C6" s="87" t="s">
        <v>174</v>
      </c>
      <c r="D6" s="69" t="s">
        <v>175</v>
      </c>
      <c r="E6" s="70" t="s">
        <v>6</v>
      </c>
      <c r="F6" s="70" t="s">
        <v>7</v>
      </c>
    </row>
    <row r="7" spans="1:6" x14ac:dyDescent="0.3">
      <c r="A7" s="71"/>
      <c r="B7" s="71"/>
      <c r="C7" s="88" t="s">
        <v>176</v>
      </c>
      <c r="D7" s="72">
        <f>D8</f>
        <v>10000</v>
      </c>
      <c r="E7" s="72">
        <f>+E8</f>
        <v>6000</v>
      </c>
      <c r="F7" s="72">
        <f>+F8</f>
        <v>16000</v>
      </c>
    </row>
    <row r="8" spans="1:6" x14ac:dyDescent="0.3">
      <c r="A8" s="12" t="s">
        <v>177</v>
      </c>
      <c r="B8" s="12" t="s">
        <v>178</v>
      </c>
      <c r="C8" s="89" t="s">
        <v>179</v>
      </c>
      <c r="D8" s="73">
        <v>10000</v>
      </c>
      <c r="E8" s="74">
        <v>6000</v>
      </c>
      <c r="F8" s="74">
        <f>D8+E8</f>
        <v>16000</v>
      </c>
    </row>
    <row r="9" spans="1:6" ht="28.8" x14ac:dyDescent="0.3">
      <c r="A9" s="33"/>
      <c r="B9" s="33"/>
      <c r="C9" s="88" t="s">
        <v>180</v>
      </c>
      <c r="D9" s="75">
        <f>[1]KONSOLIDIRANI!D48</f>
        <v>5420200</v>
      </c>
      <c r="E9" s="76">
        <f>+E10</f>
        <v>100000</v>
      </c>
      <c r="F9" s="76">
        <f>+E9+D9</f>
        <v>5520200</v>
      </c>
    </row>
    <row r="10" spans="1:6" ht="28.8" x14ac:dyDescent="0.3">
      <c r="A10" s="12" t="s">
        <v>86</v>
      </c>
      <c r="B10" s="12" t="s">
        <v>181</v>
      </c>
      <c r="C10" s="89" t="s">
        <v>182</v>
      </c>
      <c r="D10" s="74">
        <f>+D9</f>
        <v>5420200</v>
      </c>
      <c r="E10" s="74">
        <v>100000</v>
      </c>
      <c r="F10" s="74">
        <f>+E10+D10</f>
        <v>5520200</v>
      </c>
    </row>
    <row r="11" spans="1:6" ht="28.8" x14ac:dyDescent="0.3">
      <c r="A11" s="33"/>
      <c r="B11" s="33"/>
      <c r="C11" s="88" t="s">
        <v>183</v>
      </c>
      <c r="D11" s="75">
        <f>SUM(D12:D19)</f>
        <v>282000</v>
      </c>
      <c r="E11" s="76">
        <f>+E13</f>
        <v>157000</v>
      </c>
      <c r="F11" s="76">
        <f>+E11+D11</f>
        <v>439000</v>
      </c>
    </row>
    <row r="12" spans="1:6" ht="28.8" x14ac:dyDescent="0.3">
      <c r="A12" s="12" t="s">
        <v>132</v>
      </c>
      <c r="B12" s="12" t="s">
        <v>184</v>
      </c>
      <c r="C12" s="89" t="s">
        <v>185</v>
      </c>
      <c r="D12" s="73">
        <f>+[1]KONSOLIDIRANI!D123</f>
        <v>148000</v>
      </c>
      <c r="E12" s="73"/>
      <c r="F12" s="74">
        <f t="shared" ref="F12:F18" si="0">D12+E12</f>
        <v>148000</v>
      </c>
    </row>
    <row r="13" spans="1:6" ht="28.8" x14ac:dyDescent="0.3">
      <c r="A13" s="15">
        <v>55</v>
      </c>
      <c r="B13" s="15">
        <v>63612</v>
      </c>
      <c r="C13" s="90" t="s">
        <v>182</v>
      </c>
      <c r="D13" s="73"/>
      <c r="E13" s="73">
        <f>+[1]vanpror.!E29+[1]vanpror.!E30+[1]vanpror.!E31+[1]vanpror.!E32+[1]vanpror.!E33+[1]vanpror.!E34+[1]vanpror.!E35+[1]vanpror.!E36</f>
        <v>157000</v>
      </c>
      <c r="F13" s="74">
        <f>+E13</f>
        <v>157000</v>
      </c>
    </row>
    <row r="14" spans="1:6" x14ac:dyDescent="0.3">
      <c r="A14" s="77">
        <v>25</v>
      </c>
      <c r="B14" s="12" t="s">
        <v>186</v>
      </c>
      <c r="C14" s="89" t="s">
        <v>187</v>
      </c>
      <c r="D14" s="73">
        <v>100</v>
      </c>
      <c r="E14" s="73"/>
      <c r="F14" s="74">
        <f t="shared" si="0"/>
        <v>100</v>
      </c>
    </row>
    <row r="15" spans="1:6" x14ac:dyDescent="0.3">
      <c r="A15" s="12" t="s">
        <v>132</v>
      </c>
      <c r="B15" s="12" t="s">
        <v>188</v>
      </c>
      <c r="C15" s="89" t="s">
        <v>189</v>
      </c>
      <c r="D15" s="73">
        <v>133500</v>
      </c>
      <c r="E15" s="73"/>
      <c r="F15" s="74">
        <f t="shared" si="0"/>
        <v>133500</v>
      </c>
    </row>
    <row r="16" spans="1:6" ht="28.8" x14ac:dyDescent="0.3">
      <c r="A16" s="15">
        <v>55</v>
      </c>
      <c r="B16" s="15">
        <v>65267</v>
      </c>
      <c r="C16" s="89" t="s">
        <v>190</v>
      </c>
      <c r="D16" s="78"/>
      <c r="E16" s="78"/>
      <c r="F16" s="74">
        <f t="shared" si="0"/>
        <v>0</v>
      </c>
    </row>
    <row r="17" spans="1:6" x14ac:dyDescent="0.3">
      <c r="A17" s="79">
        <v>55</v>
      </c>
      <c r="B17" s="79">
        <v>66322</v>
      </c>
      <c r="C17" s="91" t="s">
        <v>191</v>
      </c>
      <c r="D17" s="80"/>
      <c r="E17" s="80">
        <v>467500</v>
      </c>
      <c r="F17" s="81">
        <f>+E17</f>
        <v>467500</v>
      </c>
    </row>
    <row r="18" spans="1:6" x14ac:dyDescent="0.3">
      <c r="A18" s="77">
        <v>25</v>
      </c>
      <c r="B18" s="12" t="s">
        <v>192</v>
      </c>
      <c r="C18" s="89" t="s">
        <v>193</v>
      </c>
      <c r="D18" s="73">
        <v>400</v>
      </c>
      <c r="E18" s="73"/>
      <c r="F18" s="74">
        <f t="shared" si="0"/>
        <v>400</v>
      </c>
    </row>
    <row r="19" spans="1:6" x14ac:dyDescent="0.3">
      <c r="A19" s="15">
        <v>29</v>
      </c>
      <c r="B19" s="77">
        <v>92221</v>
      </c>
      <c r="C19" s="88" t="s">
        <v>194</v>
      </c>
      <c r="D19" s="78"/>
      <c r="E19" s="82">
        <v>-330</v>
      </c>
      <c r="F19" s="83">
        <v>-330</v>
      </c>
    </row>
    <row r="20" spans="1:6" x14ac:dyDescent="0.3">
      <c r="A20" s="84"/>
      <c r="B20" s="84"/>
      <c r="C20" s="92"/>
      <c r="E20" s="78"/>
      <c r="F20" s="78"/>
    </row>
    <row r="21" spans="1:6" x14ac:dyDescent="0.3">
      <c r="D21" s="78"/>
      <c r="E21" s="78"/>
      <c r="F21" s="78"/>
    </row>
    <row r="22" spans="1:6" x14ac:dyDescent="0.3">
      <c r="C22" s="93" t="s">
        <v>195</v>
      </c>
      <c r="D22" s="85">
        <f>D7+D9+D11</f>
        <v>5712200</v>
      </c>
      <c r="E22" s="85">
        <f>+E7+E9+E11+E19+E17</f>
        <v>730170</v>
      </c>
      <c r="F22" s="85">
        <f>+F7+F9+F11+F19+F17</f>
        <v>6442370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KONSOLIDIRANI</vt:lpstr>
      <vt:lpstr>VANPR. PRIHODI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2022-07-25T08:30:11Z</dcterms:created>
  <dcterms:modified xsi:type="dcterms:W3CDTF">2022-07-25T08:34:46Z</dcterms:modified>
</cp:coreProperties>
</file>