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akontacije i pravdanje 2022\"/>
    </mc:Choice>
  </mc:AlternateContent>
  <xr:revisionPtr revIDLastSave="0" documentId="13_ncr:1_{2019E8CC-7D99-424F-B959-8A7579D89FE1}" xr6:coauthVersionLast="37" xr6:coauthVersionMax="37" xr10:uidLastSave="{00000000-0000-0000-0000-000000000000}"/>
  <bookViews>
    <workbookView xWindow="0" yWindow="0" windowWidth="23040" windowHeight="9060" xr2:uid="{F3FADC99-8308-43CA-B437-08AF73E22C83}"/>
  </bookViews>
  <sheets>
    <sheet name="PH I RH po progr.ekon. i izvr." sheetId="1" r:id="rId1"/>
    <sheet name="prihodi i rashodi EK.KL." sheetId="3" r:id="rId2"/>
  </sheets>
  <definedNames>
    <definedName name="_xlnm.Print_Area" localSheetId="0">'PH I RH po progr.ekon. i izvr.'!$A$8:$G$171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8" i="1" l="1"/>
  <c r="G191" i="1"/>
  <c r="G188" i="1"/>
  <c r="G183" i="1"/>
  <c r="G179" i="1"/>
  <c r="G176" i="1"/>
  <c r="C176" i="1"/>
  <c r="D176" i="1"/>
  <c r="G159" i="1"/>
  <c r="G153" i="1"/>
  <c r="F153" i="1"/>
  <c r="G139" i="1"/>
  <c r="G136" i="1"/>
  <c r="G132" i="1"/>
  <c r="G130" i="1"/>
  <c r="G125" i="1"/>
  <c r="G120" i="1"/>
  <c r="G102" i="1"/>
  <c r="G118" i="1"/>
  <c r="G95" i="1"/>
  <c r="G81" i="1"/>
  <c r="G72" i="1"/>
  <c r="E72" i="1"/>
  <c r="D61" i="1"/>
  <c r="C61" i="1"/>
  <c r="E66" i="1"/>
  <c r="G62" i="1"/>
  <c r="G45" i="1"/>
  <c r="G48" i="1"/>
  <c r="G50" i="1"/>
  <c r="G53" i="1"/>
  <c r="G55" i="1"/>
  <c r="G44" i="1"/>
  <c r="G19" i="1"/>
  <c r="G25" i="1"/>
  <c r="G33" i="1"/>
  <c r="G38" i="1"/>
  <c r="G16" i="1"/>
  <c r="G13" i="1"/>
  <c r="F13" i="1"/>
  <c r="H41" i="3"/>
  <c r="H47" i="3"/>
  <c r="H48" i="3"/>
  <c r="H53" i="3"/>
  <c r="H60" i="3"/>
  <c r="H69" i="3"/>
  <c r="H77" i="3"/>
  <c r="H78" i="3"/>
  <c r="H80" i="3"/>
  <c r="H81" i="3"/>
  <c r="H87" i="3"/>
  <c r="H90" i="3"/>
  <c r="H99" i="3"/>
  <c r="H100" i="3"/>
  <c r="H40" i="3"/>
  <c r="H11" i="3"/>
  <c r="H14" i="3"/>
  <c r="H15" i="3"/>
  <c r="H18" i="3"/>
  <c r="H19" i="3"/>
  <c r="H22" i="3"/>
  <c r="H23" i="3"/>
  <c r="H27" i="3"/>
  <c r="H28" i="3"/>
  <c r="H31" i="3"/>
  <c r="H32" i="3"/>
  <c r="H10" i="3"/>
  <c r="G31" i="3"/>
  <c r="G28" i="3"/>
  <c r="G27" i="3"/>
  <c r="G19" i="3"/>
  <c r="G18" i="3"/>
  <c r="G10" i="3"/>
  <c r="G81" i="3"/>
  <c r="G78" i="3"/>
  <c r="G80" i="3"/>
  <c r="G53" i="3"/>
  <c r="G60" i="3"/>
  <c r="G69" i="3"/>
  <c r="G48" i="3"/>
  <c r="G77" i="3"/>
  <c r="E47" i="3"/>
  <c r="G47" i="3"/>
  <c r="G40" i="3"/>
  <c r="F80" i="3"/>
  <c r="F77" i="3"/>
  <c r="F47" i="3"/>
  <c r="F40" i="3"/>
  <c r="F27" i="3"/>
  <c r="F10" i="3"/>
  <c r="F18" i="3"/>
  <c r="F22" i="3"/>
  <c r="F31" i="3"/>
  <c r="D22" i="3"/>
  <c r="E22" i="3"/>
  <c r="D47" i="3"/>
  <c r="D40" i="3"/>
  <c r="C40" i="3"/>
  <c r="D90" i="3"/>
  <c r="D87" i="3"/>
  <c r="E87" i="3"/>
  <c r="E90" i="3" l="1"/>
  <c r="E99" i="3"/>
  <c r="D99" i="3"/>
  <c r="D81" i="3"/>
  <c r="E69" i="3"/>
  <c r="E53" i="3"/>
  <c r="E48" i="3"/>
  <c r="I44" i="1"/>
  <c r="E41" i="3"/>
  <c r="C90" i="3"/>
  <c r="C91" i="3"/>
  <c r="C92" i="3"/>
  <c r="C77" i="3"/>
  <c r="D27" i="3"/>
  <c r="E27" i="3" s="1"/>
  <c r="E26" i="3"/>
  <c r="E25" i="3"/>
  <c r="E31" i="3"/>
  <c r="D31" i="3"/>
  <c r="E30" i="3"/>
  <c r="E29" i="3"/>
  <c r="E28" i="3"/>
  <c r="D28" i="3"/>
  <c r="E24" i="3"/>
  <c r="E23" i="3"/>
  <c r="D23" i="3"/>
  <c r="E20" i="3"/>
  <c r="E19" i="3"/>
  <c r="E18" i="3"/>
  <c r="D18" i="3"/>
  <c r="D20" i="3"/>
  <c r="E14" i="3"/>
  <c r="D14" i="3"/>
  <c r="E10" i="3"/>
  <c r="D10" i="3"/>
  <c r="E11" i="3"/>
  <c r="C27" i="3"/>
  <c r="C18" i="3"/>
  <c r="C14" i="3"/>
  <c r="C11" i="3"/>
  <c r="C10" i="3" s="1"/>
  <c r="F206" i="1" l="1"/>
  <c r="F198" i="1"/>
  <c r="E198" i="1"/>
  <c r="D198" i="1"/>
  <c r="F188" i="1"/>
  <c r="F183" i="1"/>
  <c r="F179" i="1"/>
  <c r="F176" i="1"/>
  <c r="F136" i="1"/>
  <c r="F138" i="1"/>
  <c r="F139" i="1"/>
  <c r="F159" i="1"/>
  <c r="F132" i="1"/>
  <c r="F130" i="1"/>
  <c r="F120" i="1"/>
  <c r="F125" i="1"/>
  <c r="F118" i="1"/>
  <c r="F95" i="1"/>
  <c r="F93" i="1"/>
  <c r="F83" i="1"/>
  <c r="F85" i="1"/>
  <c r="F87" i="1"/>
  <c r="F89" i="1"/>
  <c r="F90" i="1"/>
  <c r="F92" i="1"/>
  <c r="F82" i="1"/>
  <c r="F81" i="1"/>
  <c r="F48" i="1"/>
  <c r="F50" i="1"/>
  <c r="F52" i="1"/>
  <c r="F55" i="1"/>
  <c r="F44" i="1"/>
  <c r="F38" i="1"/>
  <c r="F33" i="1"/>
  <c r="F25" i="1"/>
  <c r="F19" i="1"/>
  <c r="F16" i="1"/>
  <c r="F14" i="1"/>
  <c r="D188" i="1"/>
  <c r="D192" i="1"/>
  <c r="D191" i="1"/>
  <c r="C191" i="1"/>
  <c r="C192" i="1"/>
  <c r="D194" i="1"/>
  <c r="D190" i="1"/>
  <c r="D189" i="1"/>
  <c r="C190" i="1"/>
  <c r="D184" i="1"/>
  <c r="D183" i="1"/>
  <c r="C183" i="1"/>
  <c r="C180" i="1"/>
  <c r="D180" i="1" s="1"/>
  <c r="D182" i="1"/>
  <c r="D181" i="1"/>
  <c r="D177" i="1"/>
  <c r="D178" i="1"/>
  <c r="D130" i="1"/>
  <c r="C130" i="1"/>
  <c r="D131" i="1"/>
  <c r="C131" i="1"/>
  <c r="D125" i="1"/>
  <c r="C125" i="1"/>
  <c r="C116" i="1" s="1"/>
  <c r="D116" i="1"/>
  <c r="D81" i="1"/>
  <c r="C81" i="1"/>
  <c r="D76" i="1"/>
  <c r="D72" i="1"/>
  <c r="D62" i="1"/>
  <c r="C62" i="1"/>
  <c r="D44" i="1"/>
  <c r="C44" i="1"/>
  <c r="C33" i="1"/>
  <c r="C13" i="1" s="1"/>
  <c r="D13" i="1" s="1"/>
  <c r="D25" i="1"/>
  <c r="D19" i="1"/>
  <c r="D16" i="1"/>
  <c r="C179" i="1" l="1"/>
  <c r="D179" i="1"/>
  <c r="E206" i="1" l="1"/>
  <c r="E199" i="1"/>
  <c r="E192" i="1"/>
  <c r="E191" i="1" s="1"/>
  <c r="E190" i="1"/>
  <c r="E188" i="1" s="1"/>
  <c r="E184" i="1"/>
  <c r="E183" i="1"/>
  <c r="E180" i="1"/>
  <c r="E179" i="1" s="1"/>
  <c r="E177" i="1"/>
  <c r="E176" i="1" s="1"/>
  <c r="E74" i="1"/>
  <c r="E63" i="1"/>
  <c r="E70" i="1"/>
  <c r="E62" i="1" l="1"/>
  <c r="E61" i="1" s="1"/>
  <c r="E159" i="1" l="1"/>
  <c r="E153" i="1" s="1"/>
  <c r="E131" i="1"/>
  <c r="E138" i="1"/>
  <c r="E117" i="1"/>
  <c r="E95" i="1"/>
  <c r="E92" i="1"/>
  <c r="E89" i="1"/>
  <c r="E82" i="1"/>
  <c r="E15" i="1"/>
  <c r="E14" i="1" s="1"/>
  <c r="E13" i="1" s="1"/>
  <c r="E45" i="1"/>
  <c r="E52" i="1"/>
  <c r="E38" i="1"/>
  <c r="B199" i="1"/>
  <c r="B178" i="1"/>
  <c r="B185" i="1"/>
  <c r="B166" i="1"/>
  <c r="B167" i="1" s="1"/>
  <c r="B168" i="1" s="1"/>
  <c r="B160" i="1"/>
  <c r="B161" i="1" s="1"/>
  <c r="B159" i="1"/>
  <c r="B153" i="1"/>
  <c r="B131" i="1"/>
  <c r="B130" i="1" s="1"/>
  <c r="B137" i="1"/>
  <c r="B133" i="1"/>
  <c r="B118" i="1"/>
  <c r="B117" i="1" s="1"/>
  <c r="B116" i="1" s="1"/>
  <c r="B115" i="1" s="1"/>
  <c r="B123" i="1"/>
  <c r="B109" i="1"/>
  <c r="B113" i="1"/>
  <c r="B101" i="1"/>
  <c r="B96" i="1"/>
  <c r="B89" i="1"/>
  <c r="B82" i="1"/>
  <c r="B81" i="1" s="1"/>
  <c r="B80" i="1" s="1"/>
  <c r="B88" i="1"/>
  <c r="B84" i="1"/>
  <c r="B45" i="1"/>
  <c r="B46" i="1"/>
  <c r="B53" i="1"/>
  <c r="B52" i="1" s="1"/>
  <c r="B51" i="1"/>
  <c r="B49" i="1"/>
  <c r="B16" i="1"/>
  <c r="B14" i="1" s="1"/>
  <c r="B13" i="1" s="1"/>
  <c r="E130" i="1" l="1"/>
  <c r="E116" i="1"/>
  <c r="E81" i="1"/>
  <c r="E80" i="1" s="1"/>
  <c r="E44" i="1"/>
  <c r="B95" i="1"/>
  <c r="B44" i="1"/>
  <c r="B43" i="1" s="1"/>
  <c r="B15" i="1"/>
  <c r="G116" i="1" l="1"/>
  <c r="F116" i="1"/>
  <c r="E40" i="3"/>
  <c r="E302" i="1"/>
  <c r="C295" i="1"/>
  <c r="D298" i="1"/>
  <c r="E294" i="1"/>
  <c r="D291" i="1"/>
  <c r="E291" i="1"/>
  <c r="D293" i="1"/>
  <c r="G11" i="3" l="1"/>
  <c r="G14" i="3"/>
  <c r="G15" i="3"/>
  <c r="G29" i="3"/>
  <c r="G30" i="3"/>
  <c r="B177" i="1"/>
  <c r="B205" i="1"/>
  <c r="B212" i="1"/>
  <c r="B210" i="1"/>
  <c r="B180" i="1"/>
  <c r="B179" i="1" s="1"/>
  <c r="B184" i="1"/>
  <c r="B183" i="1" s="1"/>
  <c r="B176" i="1" l="1"/>
  <c r="B206" i="1"/>
  <c r="B194" i="1"/>
  <c r="B192" i="1"/>
  <c r="B189" i="1"/>
  <c r="B188" i="1" s="1"/>
  <c r="B191" i="1" l="1"/>
  <c r="C215" i="1"/>
  <c r="D215" i="1" s="1"/>
  <c r="E215" i="1"/>
  <c r="B198" i="1"/>
  <c r="B215" i="1" l="1"/>
  <c r="C129" i="1" l="1"/>
  <c r="D129" i="1" s="1"/>
  <c r="C291" i="1"/>
</calcChain>
</file>

<file path=xl/sharedStrings.xml><?xml version="1.0" encoding="utf-8"?>
<sst xmlns="http://schemas.openxmlformats.org/spreadsheetml/2006/main" count="330" uniqueCount="221">
  <si>
    <t>SVEUKUPNO</t>
  </si>
  <si>
    <t>11919 OŠ MARINA GETALDIĆA</t>
  </si>
  <si>
    <t>8054 DECENTRALIZIRANE FUNKCIJE- MINIMALNI FINANCIJSKI STANDARD</t>
  </si>
  <si>
    <t>A805401 MATERIJALNI I FINANCIJSKI RASHODI</t>
  </si>
  <si>
    <t>Izvor: 31 Potpore za decentralizirane izdatke</t>
  </si>
  <si>
    <t>32 Materijalni rashodi</t>
  </si>
  <si>
    <t>321 Naknade troškova zaposlenima</t>
  </si>
  <si>
    <t>3211 Službena putovanja</t>
  </si>
  <si>
    <t>3213 Stručno usavršavanje zaposlenika</t>
  </si>
  <si>
    <t>322 Rashodi za materijal i energiju</t>
  </si>
  <si>
    <t>3221 Uredski materijal i ostali materijalni rashodi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</si>
  <si>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</si>
  <si>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</si>
  <si>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</si>
  <si>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</si>
  <si>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</si>
  <si>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</si>
  <si>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</si>
  <si>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</si>
  <si>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</si>
  <si>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</si>
  <si>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</si>
  <si>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</si>
  <si>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</si>
  <si>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</si>
  <si>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</si>
  <si>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</t>
  </si>
  <si>
    <t>3299 Ostali nespomenuti rashodi poslovanja</t>
  </si>
  <si>
    <t>34 Financijski rashodi</t>
  </si>
  <si>
    <t>343 Ostali financijski rashodi</t>
  </si>
  <si>
    <t>3431 Bankarske usluge i usluge platnog prometa</t>
  </si>
  <si>
    <t>T805404 REDOVNA DJELATNOST OSNOVNOG OBRAZOVANJA</t>
  </si>
  <si>
    <t>Izvor: 49 Pomoći iz državnog proračuna za plaće te ostale rashode za zaposlene</t>
  </si>
  <si>
    <t>31 Rashodi za zaposlene</t>
  </si>
  <si>
    <t>311 Plaće</t>
  </si>
  <si>
    <t>3111 Plaće za redovan rad</t>
  </si>
  <si>
    <t>312 Ostali rashodi za zaposlene</t>
  </si>
  <si>
    <t>3121 Ostali rashodi za zaposlene</t>
  </si>
  <si>
    <t>313 Doprinosi na plaće</t>
  </si>
  <si>
    <t>3132 Doprinos za zdravstveno osiguranje</t>
  </si>
  <si>
    <t>3212 Naknade za prijevoz, za rad na terenu i odvojeni život</t>
  </si>
  <si>
    <t>3295 Pristojbe i naknade</t>
  </si>
  <si>
    <t>3296 Troškovi sudskih postupaka</t>
  </si>
  <si>
    <t>8055 DECENTRALIZIRANE FUNKCIJE - IZNAD MINIMALNOG FINANCIJSKOG STANDARDA</t>
  </si>
  <si>
    <t>A805502 OSTALI PROJEKTI U OSNOVNOM ŠKOLSTVU</t>
  </si>
  <si>
    <t>Izvor: 11 Opći prihodi i primici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</si>
  <si>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</si>
  <si>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</si>
  <si>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</si>
  <si>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</si>
  <si>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Izvor: 25 Vlastiti prihodi proračunskih korisnika</t>
  </si>
  <si>
    <t>42 Rashodi za nabavu proizvedene dugotrajne imovine</t>
  </si>
  <si>
    <t>422 Postrojenja i oprema</t>
  </si>
  <si>
    <t>4221 Uredska oprema i namještaj</t>
  </si>
  <si>
    <t>424 Knjige, umjetnička djela i ostale izložbene vrijednosti</t>
  </si>
  <si>
    <t>4241 Knjige u knjižnicama</t>
  </si>
  <si>
    <t>Izvor: 55 Donacije i ostali namjenski prihodi proračunskih korisnika</t>
  </si>
  <si>
    <t>A805506 PRODUŽENI BORAVAK</t>
  </si>
  <si>
    <t>A805509 UČENIČKA NATJECANJA OSNOVNIH ŠKOLA</t>
  </si>
  <si>
    <t>3291 Naknade za rad predstavničkih i izvršnih tijela, povjerenstava i slično</t>
  </si>
  <si>
    <t>A805523 STRUČNO RAZVOJNE SLUŽBE</t>
  </si>
  <si>
    <t>A805536 ASISTENT U NASTAVI</t>
  </si>
  <si>
    <t>Izvor: 44 EU fondovi-pomoći</t>
  </si>
  <si>
    <t>A805540 SHEMA ŠKOLSKOG VOĆA</t>
  </si>
  <si>
    <t>Izvor: 42 Namjenske tekuće pomoći</t>
  </si>
  <si>
    <t>3222 Materijal i sirovine</t>
  </si>
  <si>
    <t>8056 KAPITALNO ULAGANJE U ŠKOLSTVO - MINIMALNI FINANCIJSKI STANDARD</t>
  </si>
  <si>
    <t>K805602 ŠKOLSKA OPREMA</t>
  </si>
  <si>
    <t>Naziv računa</t>
  </si>
  <si>
    <t xml:space="preserve">Ostvarenje/
izvršenje 2021. </t>
  </si>
  <si>
    <t>Indeks</t>
  </si>
  <si>
    <t>6=5/2*100</t>
  </si>
  <si>
    <t>7=5/4*100</t>
  </si>
  <si>
    <t>Prihodi iz nadležnog proračuna za financiranje rashoda za nabavu nefinancijske imovine</t>
  </si>
  <si>
    <t>Kamate na oročena sredstva i depozite po viđenju</t>
  </si>
  <si>
    <t>Pomoći iz inozemstva i od subjekata unutar općeg proračuna</t>
  </si>
  <si>
    <t>Kapitalne pomoći proračunskim korisnicima iz proračuna koji im nije nadležan</t>
  </si>
  <si>
    <t>Prihodi od prodaje proizvedene dugotrajne imovine</t>
  </si>
  <si>
    <t>Stambeni objekti</t>
  </si>
  <si>
    <t>RASHODI I IZDACI</t>
  </si>
  <si>
    <t>PRIHODI</t>
  </si>
  <si>
    <t>671 Prihodi iz nadležnog proračuna za fin.red. djelatnosti pro.kor.</t>
  </si>
  <si>
    <t>67111 Prihodi za financiranje rashoda poslovanja</t>
  </si>
  <si>
    <t>67121 Prihodi za financ,rashoda za nab.nefinanc.imovine</t>
  </si>
  <si>
    <t>Izvor: 44 EU fondovi - pomoći</t>
  </si>
  <si>
    <t>Izvor: 49 Pomoći državnog proračuna za plaće te ostale rashode za zaposlene</t>
  </si>
  <si>
    <t>636 Tekuće pomoći pror.kor. iz proračuna koji im nije nadležan</t>
  </si>
  <si>
    <t>63612 Tekuće pomoći pr.kor.iz proračuna koji im nije nadležan</t>
  </si>
  <si>
    <t>641 Prihodi od financijske imovine</t>
  </si>
  <si>
    <t>64132 Kamate na depozite po viđenju</t>
  </si>
  <si>
    <t>661 Prihodi koje proračuni i pr. kor.ostvare obavljanjem poslova na tržištu (vlastiti prihodi)</t>
  </si>
  <si>
    <t>66151 Prihodi od pruženih usluga</t>
  </si>
  <si>
    <t xml:space="preserve">Izvor: 55 Donacije i ostali namjenski prihodi proračunskih korisnika </t>
  </si>
  <si>
    <t>63613 Tekuće pomoći proračunskim kor.iz proračuna JLP(R)S koji im nije nad.</t>
  </si>
  <si>
    <t>63622 Kapitalne pomići iz državnog proračuna JLP(R)S</t>
  </si>
  <si>
    <t>652 Prihodi po posebnim propisima</t>
  </si>
  <si>
    <t>65264 Sufinanciranje cijene usluge, participacije i sl.</t>
  </si>
  <si>
    <t>721 Prihodi od prodaje građevinskih objekata</t>
  </si>
  <si>
    <t>72119 Ostali stambeni objekti</t>
  </si>
  <si>
    <t>ukupno</t>
  </si>
  <si>
    <t>65268 Ostali  prihodi za posebne namjene</t>
  </si>
  <si>
    <t>65267 Prihodi s naslova osiguranja, refundacije štete i totalne štete</t>
  </si>
  <si>
    <t>Izvor:42 Namjenske pomoći</t>
  </si>
  <si>
    <t>636</t>
  </si>
  <si>
    <t>6361</t>
  </si>
  <si>
    <t>Tekuće pomoći proračunskim korisnicima iz proračuna koji im nije nadležan</t>
  </si>
  <si>
    <t>6362</t>
  </si>
  <si>
    <t>Prihodi od kamata po vrijednosnim papirima</t>
  </si>
  <si>
    <t>Ostali nespomenuti prihodi</t>
  </si>
  <si>
    <t>Naknade za priključak</t>
  </si>
  <si>
    <t>Prihodi od pruženih usluga</t>
  </si>
  <si>
    <t>Prihodi iz  nadležnog proračuna za financiranje rashoda poslovanja</t>
  </si>
  <si>
    <t xml:space="preserve">Prihodi iz nadležnog proračuna i od HZZO-a na temelju ugovornih obveza </t>
  </si>
  <si>
    <t xml:space="preserve">Pomoći proračunskim korisnicima iz proračuna koji im nije nadležan </t>
  </si>
  <si>
    <t xml:space="preserve">Prihodi od imovine </t>
  </si>
  <si>
    <t>Prihodi od financijske imovine</t>
  </si>
  <si>
    <t xml:space="preserve">Prihodi od upravnih i administrativnih pristojbi, pristojbi po posebnim propisima i 
naknada </t>
  </si>
  <si>
    <t xml:space="preserve">Prihodi po posebnim propisima </t>
  </si>
  <si>
    <t xml:space="preserve">Prihodi od prodaje proizvoda i robe te pruženih usluga </t>
  </si>
  <si>
    <t xml:space="preserve">Prihodi iz nadležnog proračuna za financiranje redovne djelatnosti proračunskih
korisnika </t>
  </si>
  <si>
    <t>Izvorni plan</t>
  </si>
  <si>
    <r>
      <t xml:space="preserve">Prihodi od prodaje proizvoda i robe te pruženih usluga, </t>
    </r>
    <r>
      <rPr>
        <b/>
        <strike/>
        <sz val="9"/>
        <rFont val="Arial"/>
        <family val="2"/>
        <charset val="238"/>
      </rPr>
      <t>i</t>
    </r>
    <r>
      <rPr>
        <b/>
        <sz val="9"/>
        <rFont val="Arial"/>
        <family val="2"/>
        <charset val="238"/>
      </rPr>
      <t xml:space="preserve"> prihodi od donacija te povrati po protestiranim jamstvima</t>
    </r>
  </si>
  <si>
    <t>Plaće za redovan rad</t>
  </si>
  <si>
    <t>Ostali rashodi za zaposlene</t>
  </si>
  <si>
    <t>Doprinosi za mirovinsko osiguranje</t>
  </si>
  <si>
    <t>Doprinosi za obvezno zdravstveno osiguranje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</si>
  <si>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</si>
  <si>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</si>
  <si>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</si>
  <si>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</si>
  <si>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</si>
  <si>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</si>
  <si>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</si>
  <si>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</si>
  <si>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</si>
  <si>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</si>
  <si>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</si>
  <si>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</si>
  <si>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</si>
  <si>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</si>
  <si>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</si>
  <si>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</si>
  <si>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</si>
  <si>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</si>
  <si>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</si>
  <si>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</si>
  <si>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</si>
  <si>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</si>
  <si>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</si>
  <si>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3296</t>
  </si>
  <si>
    <t>Troškovi sudskih postupaka</t>
  </si>
  <si>
    <t xml:space="preserve">Ostali nespomenuti rashodi poslovanja </t>
  </si>
  <si>
    <t>Bankarske usluge i usluge platnog prometa</t>
  </si>
  <si>
    <t xml:space="preserve">Naknade građanima i kućanstvima u novcu </t>
  </si>
  <si>
    <t>Naknade građanima i kućanstvima u naravi</t>
  </si>
  <si>
    <t xml:space="preserve"> </t>
  </si>
  <si>
    <t>Uredska oprema i namještaj</t>
  </si>
  <si>
    <t>Sportska i glazbena oprema</t>
  </si>
  <si>
    <t>Umjetnička djela (izložena u galerijama, muzejima i slično)</t>
  </si>
  <si>
    <t>Rashodi za nabavu nefinancijske imovine (AOP 345+357+390+394+396)</t>
  </si>
  <si>
    <t>Komunikacijska oprema</t>
  </si>
  <si>
    <t xml:space="preserve">Knjige </t>
  </si>
  <si>
    <t>Naknade građanima i kućanstvima na temelju osiguranja i dr.naknade</t>
  </si>
  <si>
    <t>Rashodi za nabavu proizvedene dugotrajne imovine</t>
  </si>
  <si>
    <t xml:space="preserve">Rashodi za zaposlene </t>
  </si>
  <si>
    <t xml:space="preserve">Plaće (bruto) </t>
  </si>
  <si>
    <t xml:space="preserve">Doprinosi na plaće </t>
  </si>
  <si>
    <t>Materijalni rashodi</t>
  </si>
  <si>
    <t xml:space="preserve">Naknade troškova zaposlenima </t>
  </si>
  <si>
    <t xml:space="preserve">Rashodi za materijal i energiju </t>
  </si>
  <si>
    <t xml:space="preserve">Rashodi za usluge </t>
  </si>
  <si>
    <t xml:space="preserve">Financijski rashodi </t>
  </si>
  <si>
    <t xml:space="preserve">Ostali financijski rashodi </t>
  </si>
  <si>
    <t>OSNOVNA ŠKOLA MARINA GETALDIĆA</t>
  </si>
  <si>
    <t>PRIHODI I PRIMICI</t>
  </si>
  <si>
    <t>PO PROGRAMSKOJ, EKONOMSKOJ I IZVORIMA FINANCIRANJA</t>
  </si>
  <si>
    <t>Ostale naknade građanima i kućanstvima iz proračuna</t>
  </si>
  <si>
    <t xml:space="preserve">Ukupni rashodi poslovanja </t>
  </si>
  <si>
    <t xml:space="preserve">VIŠAK PRIHODA POSLOVANJA </t>
  </si>
  <si>
    <t xml:space="preserve">MANJAK PRIHODA POSLOVANJA </t>
  </si>
  <si>
    <t xml:space="preserve">Rashodi za nabavu neproizvedene dugotrajne imovine </t>
  </si>
  <si>
    <t xml:space="preserve">Materijalna imovina - prirodna bogatstva </t>
  </si>
  <si>
    <t xml:space="preserve">Građevinski objekti </t>
  </si>
  <si>
    <t xml:space="preserve">Postrojenja i oprema </t>
  </si>
  <si>
    <t xml:space="preserve">Knjige, umjetnička djela i ostale izložbene vrijednosti </t>
  </si>
  <si>
    <t>Izvorni plan 2022</t>
  </si>
  <si>
    <t>Tekući plan 2022</t>
  </si>
  <si>
    <t>Izvor: 44 Opći prihodi i primici</t>
  </si>
  <si>
    <t>Izvor: 11 EU fondovi-pomoći</t>
  </si>
  <si>
    <t>Izvor: 55  Donacije i ostali namjesnki prihodi</t>
  </si>
  <si>
    <t>311 Plaće za zaposlene</t>
  </si>
  <si>
    <t xml:space="preserve">Izvor: 25 Vlastiti prihodi proračunskih korisnika </t>
  </si>
  <si>
    <t xml:space="preserve">Ostvarenje/
izvršenje 30.06. 2022. </t>
  </si>
  <si>
    <t>POLUGODIŠNJI IZVJEŠTAJ O IZVRŠENJU FINANCIJSKOG PLANA 2022.</t>
  </si>
  <si>
    <t xml:space="preserve">Ostvarenje/
izvršenje 30.06.2022. </t>
  </si>
  <si>
    <t>72111 Stambeni objekti za zaposlene</t>
  </si>
  <si>
    <t xml:space="preserve">Manjak </t>
  </si>
  <si>
    <t xml:space="preserve">Izvor: 29 Manjak prensenih prihoda i primitaka proračunskih korisnika </t>
  </si>
  <si>
    <t>66322 Kapitalne donacije neprofitnih org</t>
  </si>
  <si>
    <t>Ostvarenje 30.06.2022.</t>
  </si>
  <si>
    <t>663</t>
  </si>
  <si>
    <t>6632</t>
  </si>
  <si>
    <t>Donacije od pravnih i fizičkih osoba izvan općeg proračuna</t>
  </si>
  <si>
    <t xml:space="preserve">Kapitalne donacije </t>
  </si>
  <si>
    <t>Ostvarenje 30.06.2022</t>
  </si>
  <si>
    <t>Rashodi za dodatna ulaganja na nefinancijskom imovini</t>
  </si>
  <si>
    <t xml:space="preserve">Dodatna ulaganja na građevinskim objektima </t>
  </si>
  <si>
    <t>manjak prihoda</t>
  </si>
  <si>
    <t>Tekući plan 2022.</t>
  </si>
  <si>
    <t>POLUGODIŠNJI IZVJEŠTAJ O IZVRŠENJU FINANCIJSKOG PLANA ZA 2022. PO EKONOMSKOJ KLASIFIKACIJI</t>
  </si>
  <si>
    <t>5/2*100</t>
  </si>
  <si>
    <t>5/4*100</t>
  </si>
  <si>
    <t>A805401 - U financijskom planu za 2022. godinu za materijalne i financijske rashode je planirano 482.000,00 kn. Ovom aktivnosti podmiruju se opći rashodi i rashodi za tekuće i investicijsko održavanje. OŠ Marina Getaldića u prvom polugodištu 2022. godine je potrošila 283,891,35 kn  odnosno 58,90%  planiranih sredstava. Najveće povećanje u odnosu na prošlu godinu odnosi se na naknade troškova zaposlenicima zbog održanih ekskurzija, terenske nastave i izleta koji u 2021. godini nisu provedeni zbog situacije vezane za virsu Covid -19.</t>
  </si>
  <si>
    <t>T805404 - Izdaci za zaposlene financira država kroz resorno ministarstvo u čijoj je ovlasti cijelo područje radnih odnosa i plaća zaposlenika u školstvu. Masa izdataka za plaće i ostale rashode se povećala u odnosu na prethodnu godinu zbog zaposlenika koju su prošle godine primali plaću na teret HZZO-A, dok su ove godine njihove plaće isplaćene preko škole. Isplate se vrše sukladno pravima iz kolektivnih ugovora.</t>
  </si>
  <si>
    <t>A8055002  Rashodi na ovom projektu odnose se na troškove plaća po sudskim presudama te ostalim rashodima za isplate prema tužbama zaposlenika. Rashodi za materijal i energiju financirani iz vlastitih prihoda iznose 31,25% planiranih vlastitih prihoda  za 2022. godinu. Iz izvora 11 na ovom projektu planirano je 70 000 kn za financiranje radnih materijala učenicima.</t>
  </si>
  <si>
    <t>A805506 - Projekt Produženi boravak provodi se kao sustavni program brige za djecu nižih razreda koji uključuje organizirani boravak u školi izvan nastave, dodatni odgojno-obrazovni rad i prehranu. Tijekom prvog dijela 2021. godine u projektu PB bile su zaposlene dvije dodatne učiteljice zbog situacije vezane za Covid 19, što je vidljivo na troškovima plaća koje su u 2022. godinji smanjeni.  Projekt je financiran iz proračuna Osnivača te dijelom od strane roditelja za prehranu učenika. Povećanje ostalih nakanda građanim i kućanstvima proizašlo je zbog većeg broja dana u 2022. godini kada su djeca koristila uslugu prehrane u projektu PB.</t>
  </si>
  <si>
    <t xml:space="preserve">A805506- Osnovna škola Marina Getaldića u 2022. godini nema planiranih rashoda na ovom projektu. </t>
  </si>
  <si>
    <t>A805523 -Kroz ovaj projekt, škola pruža učenicima pomoć i podršku u razvoju pozitivnih modela ponašanja putem razvoja socijalnih i komunikacijskih vještina.  Projekt izvodi jedan socijelani pedagog, a ukupna iznos sredstava financiran je iz proračuna Osnivača. Rashodi na ovom projektu odnose se na plaću i ostala materijalna prava  zaposlenice u stručnoj službi. U 2021. godini zaposlenica (zamjena) je bila s područja Grada Dubrovnika te je primala manju naknadu za projevoz.</t>
  </si>
  <si>
    <t xml:space="preserve">A805540- Kroz ovaj projekt škola učenicima omogućuje dodatni zdravi obrok te se promoviraju zdravke navike kod djece. Shema školskog voća provodi se sukladno pravilniku te se financira iz EU fonda. U prvom polugodištu 2022. utrošeno je 73,73% planiranih sredstava. </t>
  </si>
  <si>
    <t xml:space="preserve">K805602 ŠKOLSKA OPREMA-  Provedbom ovog projekta poboljšavaju se uvjeti rada u postojećim objektima škole. Rashodi se odnose na nabavu opreme za školu. U prvom dijelu 2022. godine na ovom projektu OŠ Marina Getaldića nije imala troškove. </t>
  </si>
  <si>
    <t xml:space="preserve">A805536- Asistent u nastavi oblik je podrške učenicima s posebnim obrazovnim potrebama.  Rashodi na ovom projektu odnose se na plaće zaposlenika - asistente a financiraju iz dva izvora, najvećim dijelom iz EU fondova . U prvom polugodištu 2022. godine za pomoćnike u nastavi utrošeno je 103.920,54 kn. Povećanje u odnosu na prošlu godinu proizlazi iz većeg broja sati rada za jednog asistenta.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</si>
</sst>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9F"/>
      <name val="Times New Roman"/>
      <family val="1"/>
      <charset val="238"/>
    </font>
    <font>
      <sz val="11"/>
      <color rgb="FF0033CC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trike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4" fillId="0" borderId="0"/>
  </cellStyleXfs>
  <cellXfs count="239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6" fillId="3" borderId="1" xfId="0" applyFont="1" applyFill="1" applyBorder="1" applyAlignment="1">
      <alignment horizontal="left" wrapText="1"/>
    </xf>
    <xf numFmtId="4" fontId="6" fillId="3" borderId="2" xfId="0" applyNumberFormat="1" applyFont="1" applyFill="1" applyBorder="1"/>
    <xf numFmtId="4" fontId="6" fillId="3" borderId="1" xfId="0" applyNumberFormat="1" applyFont="1" applyFill="1" applyBorder="1"/>
    <xf numFmtId="0" fontId="6" fillId="3" borderId="1" xfId="0" applyFont="1" applyFill="1" applyBorder="1"/>
    <xf numFmtId="0" fontId="5" fillId="4" borderId="1" xfId="0" applyFont="1" applyFill="1" applyBorder="1"/>
    <xf numFmtId="4" fontId="5" fillId="4" borderId="2" xfId="0" applyNumberFormat="1" applyFont="1" applyFill="1" applyBorder="1"/>
    <xf numFmtId="4" fontId="5" fillId="4" borderId="1" xfId="0" applyNumberFormat="1" applyFont="1" applyFill="1" applyBorder="1"/>
    <xf numFmtId="4" fontId="5" fillId="0" borderId="2" xfId="0" applyNumberFormat="1" applyFont="1" applyBorder="1"/>
    <xf numFmtId="4" fontId="5" fillId="0" borderId="1" xfId="0" applyNumberFormat="1" applyFont="1" applyBorder="1"/>
    <xf numFmtId="0" fontId="5" fillId="0" borderId="2" xfId="0" applyFont="1" applyBorder="1"/>
    <xf numFmtId="0" fontId="5" fillId="4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5" borderId="3" xfId="0" applyFont="1" applyFill="1" applyBorder="1"/>
    <xf numFmtId="0" fontId="6" fillId="5" borderId="1" xfId="0" applyFont="1" applyFill="1" applyBorder="1"/>
    <xf numFmtId="4" fontId="6" fillId="5" borderId="2" xfId="0" applyNumberFormat="1" applyFont="1" applyFill="1" applyBorder="1"/>
    <xf numFmtId="4" fontId="6" fillId="5" borderId="1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" fontId="5" fillId="0" borderId="0" xfId="0" applyNumberFormat="1" applyFont="1"/>
    <xf numFmtId="4" fontId="6" fillId="2" borderId="0" xfId="0" applyNumberFormat="1" applyFont="1" applyFill="1"/>
    <xf numFmtId="4" fontId="8" fillId="2" borderId="0" xfId="0" applyNumberFormat="1" applyFont="1" applyFill="1"/>
    <xf numFmtId="4" fontId="0" fillId="0" borderId="0" xfId="0" applyNumberFormat="1"/>
    <xf numFmtId="9" fontId="0" fillId="0" borderId="0" xfId="4" applyFont="1"/>
    <xf numFmtId="0" fontId="12" fillId="3" borderId="12" xfId="0" applyNumberFormat="1" applyFont="1" applyFill="1" applyBorder="1"/>
    <xf numFmtId="4" fontId="12" fillId="3" borderId="39" xfId="0" applyNumberFormat="1" applyFont="1" applyFill="1" applyBorder="1"/>
    <xf numFmtId="4" fontId="12" fillId="3" borderId="40" xfId="0" applyNumberFormat="1" applyFont="1" applyFill="1" applyBorder="1"/>
    <xf numFmtId="4" fontId="12" fillId="3" borderId="41" xfId="0" applyNumberFormat="1" applyFont="1" applyFill="1" applyBorder="1"/>
    <xf numFmtId="10" fontId="4" fillId="3" borderId="12" xfId="4" applyNumberFormat="1" applyFont="1" applyFill="1" applyBorder="1"/>
    <xf numFmtId="10" fontId="4" fillId="3" borderId="1" xfId="4" applyNumberFormat="1" applyFont="1" applyFill="1" applyBorder="1"/>
    <xf numFmtId="0" fontId="8" fillId="5" borderId="20" xfId="0" applyNumberFormat="1" applyFont="1" applyFill="1" applyBorder="1"/>
    <xf numFmtId="4" fontId="8" fillId="5" borderId="17" xfId="0" applyNumberFormat="1" applyFont="1" applyFill="1" applyBorder="1"/>
    <xf numFmtId="4" fontId="8" fillId="5" borderId="18" xfId="0" applyNumberFormat="1" applyFont="1" applyFill="1" applyBorder="1"/>
    <xf numFmtId="4" fontId="8" fillId="5" borderId="19" xfId="0" applyNumberFormat="1" applyFont="1" applyFill="1" applyBorder="1"/>
    <xf numFmtId="10" fontId="4" fillId="5" borderId="12" xfId="4" applyNumberFormat="1" applyFont="1" applyFill="1" applyBorder="1"/>
    <xf numFmtId="10" fontId="4" fillId="5" borderId="1" xfId="4" applyNumberFormat="1" applyFont="1" applyFill="1" applyBorder="1"/>
    <xf numFmtId="0" fontId="4" fillId="5" borderId="20" xfId="0" applyNumberFormat="1" applyFont="1" applyFill="1" applyBorder="1"/>
    <xf numFmtId="4" fontId="4" fillId="5" borderId="17" xfId="0" applyNumberFormat="1" applyFont="1" applyFill="1" applyBorder="1"/>
    <xf numFmtId="0" fontId="12" fillId="3" borderId="15" xfId="0" applyNumberFormat="1" applyFont="1" applyFill="1" applyBorder="1"/>
    <xf numFmtId="4" fontId="12" fillId="3" borderId="17" xfId="0" applyNumberFormat="1" applyFont="1" applyFill="1" applyBorder="1"/>
    <xf numFmtId="4" fontId="12" fillId="3" borderId="18" xfId="0" applyNumberFormat="1" applyFont="1" applyFill="1" applyBorder="1"/>
    <xf numFmtId="4" fontId="12" fillId="3" borderId="19" xfId="0" applyNumberFormat="1" applyFont="1" applyFill="1" applyBorder="1"/>
    <xf numFmtId="0" fontId="4" fillId="5" borderId="16" xfId="0" applyNumberFormat="1" applyFont="1" applyFill="1" applyBorder="1"/>
    <xf numFmtId="0" fontId="13" fillId="3" borderId="16" xfId="0" applyNumberFormat="1" applyFont="1" applyFill="1" applyBorder="1"/>
    <xf numFmtId="4" fontId="13" fillId="3" borderId="17" xfId="0" applyNumberFormat="1" applyFont="1" applyFill="1" applyBorder="1"/>
    <xf numFmtId="4" fontId="13" fillId="3" borderId="16" xfId="0" applyNumberFormat="1" applyFont="1" applyFill="1" applyBorder="1"/>
    <xf numFmtId="4" fontId="13" fillId="3" borderId="45" xfId="0" applyNumberFormat="1" applyFont="1" applyFill="1" applyBorder="1"/>
    <xf numFmtId="0" fontId="4" fillId="5" borderId="16" xfId="0" applyNumberFormat="1" applyFont="1" applyFill="1" applyBorder="1" applyAlignment="1">
      <alignment horizontal="left"/>
    </xf>
    <xf numFmtId="4" fontId="8" fillId="5" borderId="16" xfId="0" applyNumberFormat="1" applyFont="1" applyFill="1" applyBorder="1"/>
    <xf numFmtId="4" fontId="8" fillId="5" borderId="45" xfId="0" applyNumberFormat="1" applyFont="1" applyFill="1" applyBorder="1"/>
    <xf numFmtId="4" fontId="4" fillId="5" borderId="18" xfId="0" applyNumberFormat="1" applyFont="1" applyFill="1" applyBorder="1"/>
    <xf numFmtId="4" fontId="4" fillId="5" borderId="19" xfId="0" applyNumberFormat="1" applyFont="1" applyFill="1" applyBorder="1"/>
    <xf numFmtId="0" fontId="8" fillId="5" borderId="20" xfId="0" applyNumberFormat="1" applyFont="1" applyFill="1" applyBorder="1" applyAlignment="1">
      <alignment wrapText="1"/>
    </xf>
    <xf numFmtId="0" fontId="4" fillId="5" borderId="21" xfId="0" applyNumberFormat="1" applyFont="1" applyFill="1" applyBorder="1"/>
    <xf numFmtId="4" fontId="4" fillId="5" borderId="22" xfId="0" applyNumberFormat="1" applyFont="1" applyFill="1" applyBorder="1"/>
    <xf numFmtId="4" fontId="4" fillId="5" borderId="23" xfId="0" applyNumberFormat="1" applyFont="1" applyFill="1" applyBorder="1"/>
    <xf numFmtId="4" fontId="4" fillId="5" borderId="24" xfId="0" applyNumberFormat="1" applyFont="1" applyFill="1" applyBorder="1"/>
    <xf numFmtId="0" fontId="4" fillId="5" borderId="25" xfId="0" applyNumberFormat="1" applyFont="1" applyFill="1" applyBorder="1"/>
    <xf numFmtId="4" fontId="4" fillId="5" borderId="26" xfId="0" applyNumberFormat="1" applyFont="1" applyFill="1" applyBorder="1"/>
    <xf numFmtId="4" fontId="4" fillId="5" borderId="5" xfId="0" applyNumberFormat="1" applyFont="1" applyFill="1" applyBorder="1"/>
    <xf numFmtId="4" fontId="4" fillId="5" borderId="4" xfId="0" applyNumberFormat="1" applyFont="1" applyFill="1" applyBorder="1"/>
    <xf numFmtId="0" fontId="4" fillId="5" borderId="27" xfId="0" applyNumberFormat="1" applyFont="1" applyFill="1" applyBorder="1"/>
    <xf numFmtId="4" fontId="4" fillId="5" borderId="28" xfId="0" applyNumberFormat="1" applyFont="1" applyFill="1" applyBorder="1"/>
    <xf numFmtId="4" fontId="4" fillId="5" borderId="29" xfId="0" applyNumberFormat="1" applyFont="1" applyFill="1" applyBorder="1"/>
    <xf numFmtId="4" fontId="4" fillId="5" borderId="30" xfId="0" applyNumberFormat="1" applyFont="1" applyFill="1" applyBorder="1"/>
    <xf numFmtId="0" fontId="8" fillId="5" borderId="42" xfId="0" applyNumberFormat="1" applyFont="1" applyFill="1" applyBorder="1"/>
    <xf numFmtId="4" fontId="8" fillId="5" borderId="39" xfId="0" applyNumberFormat="1" applyFont="1" applyFill="1" applyBorder="1"/>
    <xf numFmtId="4" fontId="8" fillId="5" borderId="40" xfId="0" applyNumberFormat="1" applyFont="1" applyFill="1" applyBorder="1"/>
    <xf numFmtId="4" fontId="8" fillId="5" borderId="41" xfId="0" applyNumberFormat="1" applyFont="1" applyFill="1" applyBorder="1"/>
    <xf numFmtId="0" fontId="8" fillId="5" borderId="42" xfId="0" applyNumberFormat="1" applyFont="1" applyFill="1" applyBorder="1" applyAlignment="1">
      <alignment horizontal="left"/>
    </xf>
    <xf numFmtId="4" fontId="4" fillId="5" borderId="39" xfId="0" applyNumberFormat="1" applyFont="1" applyFill="1" applyBorder="1"/>
    <xf numFmtId="4" fontId="4" fillId="5" borderId="40" xfId="0" applyNumberFormat="1" applyFont="1" applyFill="1" applyBorder="1"/>
    <xf numFmtId="4" fontId="4" fillId="5" borderId="41" xfId="0" applyNumberFormat="1" applyFont="1" applyFill="1" applyBorder="1"/>
    <xf numFmtId="0" fontId="4" fillId="5" borderId="31" xfId="0" applyNumberFormat="1" applyFont="1" applyFill="1" applyBorder="1"/>
    <xf numFmtId="4" fontId="4" fillId="5" borderId="32" xfId="0" applyNumberFormat="1" applyFont="1" applyFill="1" applyBorder="1"/>
    <xf numFmtId="4" fontId="4" fillId="5" borderId="33" xfId="0" applyNumberFormat="1" applyFont="1" applyFill="1" applyBorder="1"/>
    <xf numFmtId="4" fontId="4" fillId="5" borderId="34" xfId="0" applyNumberFormat="1" applyFont="1" applyFill="1" applyBorder="1"/>
    <xf numFmtId="0" fontId="4" fillId="5" borderId="43" xfId="0" applyNumberFormat="1" applyFont="1" applyFill="1" applyBorder="1" applyAlignment="1">
      <alignment horizontal="left"/>
    </xf>
    <xf numFmtId="4" fontId="4" fillId="5" borderId="8" xfId="0" applyNumberFormat="1" applyFont="1" applyFill="1" applyBorder="1"/>
    <xf numFmtId="4" fontId="4" fillId="5" borderId="44" xfId="0" applyNumberFormat="1" applyFont="1" applyFill="1" applyBorder="1"/>
    <xf numFmtId="4" fontId="4" fillId="5" borderId="7" xfId="0" applyNumberFormat="1" applyFont="1" applyFill="1" applyBorder="1"/>
    <xf numFmtId="0" fontId="4" fillId="5" borderId="35" xfId="0" applyNumberFormat="1" applyFont="1" applyFill="1" applyBorder="1"/>
    <xf numFmtId="4" fontId="4" fillId="5" borderId="36" xfId="0" applyNumberFormat="1" applyFont="1" applyFill="1" applyBorder="1"/>
    <xf numFmtId="4" fontId="4" fillId="5" borderId="37" xfId="0" applyNumberFormat="1" applyFont="1" applyFill="1" applyBorder="1"/>
    <xf numFmtId="4" fontId="4" fillId="5" borderId="38" xfId="0" applyNumberFormat="1" applyFont="1" applyFill="1" applyBorder="1"/>
    <xf numFmtId="49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6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8" fillId="2" borderId="1" xfId="5" applyNumberFormat="1" applyFont="1" applyFill="1" applyBorder="1" applyAlignment="1" applyProtection="1">
      <alignment horizontal="left" vertical="top" wrapText="1"/>
      <protection hidden="1"/>
    </xf>
    <xf numFmtId="49" fontId="18" fillId="0" borderId="48" xfId="5" applyNumberFormat="1" applyFont="1" applyFill="1" applyBorder="1" applyAlignment="1" applyProtection="1">
      <alignment horizontal="left" vertical="top" wrapText="1"/>
      <protection hidden="1"/>
    </xf>
    <xf numFmtId="49" fontId="18" fillId="0" borderId="46" xfId="5" applyNumberFormat="1" applyFont="1" applyFill="1" applyBorder="1" applyAlignment="1" applyProtection="1">
      <alignment horizontal="left" vertical="top" wrapText="1"/>
      <protection hidden="1"/>
    </xf>
    <xf numFmtId="49" fontId="18" fillId="2" borderId="46" xfId="5" applyNumberFormat="1" applyFont="1" applyFill="1" applyBorder="1" applyAlignment="1" applyProtection="1">
      <alignment horizontal="left" vertical="top" wrapText="1"/>
      <protection hidden="1"/>
    </xf>
    <xf numFmtId="49" fontId="18" fillId="2" borderId="47" xfId="5" applyNumberFormat="1" applyFont="1" applyFill="1" applyBorder="1" applyAlignment="1" applyProtection="1">
      <alignment horizontal="left" vertical="top" wrapText="1"/>
      <protection hidden="1"/>
    </xf>
    <xf numFmtId="49" fontId="15" fillId="0" borderId="1" xfId="5" applyNumberFormat="1" applyFont="1" applyFill="1" applyBorder="1" applyAlignment="1" applyProtection="1">
      <alignment horizontal="left" vertical="top" wrapText="1"/>
      <protection hidden="1"/>
    </xf>
    <xf numFmtId="49" fontId="15" fillId="0" borderId="1" xfId="0" applyNumberFormat="1" applyFont="1" applyFill="1" applyBorder="1" applyAlignment="1" applyProtection="1">
      <alignment horizontal="left" vertical="top" wrapText="1"/>
      <protection hidden="1"/>
    </xf>
    <xf numFmtId="49" fontId="16" fillId="2" borderId="1" xfId="5" applyNumberFormat="1" applyFont="1" applyFill="1" applyBorder="1" applyAlignment="1" applyProtection="1">
      <alignment horizontal="left" vertical="top" wrapText="1"/>
      <protection hidden="1"/>
    </xf>
    <xf numFmtId="49" fontId="16" fillId="2" borderId="1" xfId="0" applyNumberFormat="1" applyFont="1" applyFill="1" applyBorder="1" applyAlignment="1" applyProtection="1">
      <alignment horizontal="left" vertical="top" wrapText="1"/>
      <protection hidden="1"/>
    </xf>
    <xf numFmtId="49" fontId="15" fillId="2" borderId="1" xfId="5" applyNumberFormat="1" applyFont="1" applyFill="1" applyBorder="1" applyAlignment="1" applyProtection="1">
      <alignment horizontal="left" vertical="top" wrapText="1"/>
      <protection hidden="1"/>
    </xf>
    <xf numFmtId="49" fontId="15" fillId="2" borderId="1" xfId="0" applyNumberFormat="1" applyFont="1" applyFill="1" applyBorder="1" applyAlignment="1" applyProtection="1">
      <alignment horizontal="left" vertical="top" wrapText="1"/>
      <protection hidden="1"/>
    </xf>
    <xf numFmtId="49" fontId="16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6" fillId="0" borderId="1" xfId="1" quotePrefix="1" applyNumberFormat="1" applyFont="1" applyBorder="1" applyAlignment="1">
      <alignment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3" fontId="16" fillId="0" borderId="1" xfId="1" quotePrefix="1" applyNumberFormat="1" applyFont="1" applyBorder="1" applyAlignment="1">
      <alignment horizontal="center" vertical="center" wrapText="1"/>
    </xf>
    <xf numFmtId="0" fontId="19" fillId="0" borderId="1" xfId="0" applyFont="1" applyBorder="1"/>
    <xf numFmtId="3" fontId="20" fillId="2" borderId="1" xfId="0" applyNumberFormat="1" applyFont="1" applyFill="1" applyBorder="1" applyAlignment="1" applyProtection="1">
      <alignment horizontal="right" vertical="top" shrinkToFit="1"/>
      <protection hidden="1"/>
    </xf>
    <xf numFmtId="2" fontId="19" fillId="2" borderId="1" xfId="4" applyNumberFormat="1" applyFont="1" applyFill="1" applyBorder="1"/>
    <xf numFmtId="3" fontId="20" fillId="0" borderId="1" xfId="0" applyNumberFormat="1" applyFont="1" applyFill="1" applyBorder="1" applyAlignment="1" applyProtection="1">
      <alignment horizontal="right" vertical="top" shrinkToFit="1"/>
      <protection hidden="1"/>
    </xf>
    <xf numFmtId="2" fontId="21" fillId="0" borderId="1" xfId="4" applyNumberFormat="1" applyFont="1" applyBorder="1"/>
    <xf numFmtId="0" fontId="21" fillId="0" borderId="0" xfId="0" applyFont="1"/>
    <xf numFmtId="3" fontId="15" fillId="0" borderId="1" xfId="0" applyNumberFormat="1" applyFont="1" applyFill="1" applyBorder="1" applyAlignment="1" applyProtection="1">
      <alignment horizontal="right" vertical="top" shrinkToFit="1"/>
      <protection locked="0"/>
    </xf>
    <xf numFmtId="2" fontId="19" fillId="2" borderId="1" xfId="0" applyNumberFormat="1" applyFont="1" applyFill="1" applyBorder="1"/>
    <xf numFmtId="2" fontId="19" fillId="5" borderId="1" xfId="0" applyNumberFormat="1" applyFont="1" applyFill="1" applyBorder="1"/>
    <xf numFmtId="0" fontId="19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 shrinkToFit="1"/>
      <protection hidden="1"/>
    </xf>
    <xf numFmtId="4" fontId="21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20" fillId="2" borderId="1" xfId="0" applyNumberFormat="1" applyFont="1" applyFill="1" applyBorder="1" applyAlignment="1" applyProtection="1">
      <alignment horizontal="center" vertical="center" shrinkToFit="1"/>
      <protection hidden="1"/>
    </xf>
    <xf numFmtId="4" fontId="21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" fontId="8" fillId="5" borderId="36" xfId="0" applyNumberFormat="1" applyFont="1" applyFill="1" applyBorder="1"/>
    <xf numFmtId="0" fontId="27" fillId="0" borderId="0" xfId="0" applyFont="1" applyBorder="1"/>
    <xf numFmtId="0" fontId="27" fillId="0" borderId="0" xfId="0" applyFont="1"/>
    <xf numFmtId="0" fontId="8" fillId="5" borderId="1" xfId="0" applyNumberFormat="1" applyFont="1" applyFill="1" applyBorder="1" applyAlignment="1">
      <alignment horizontal="center"/>
    </xf>
    <xf numFmtId="4" fontId="6" fillId="0" borderId="2" xfId="0" applyNumberFormat="1" applyFont="1" applyBorder="1"/>
    <xf numFmtId="2" fontId="5" fillId="0" borderId="2" xfId="0" applyNumberFormat="1" applyFont="1" applyBorder="1"/>
    <xf numFmtId="0" fontId="8" fillId="5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/>
    <xf numFmtId="0" fontId="6" fillId="0" borderId="1" xfId="0" applyFont="1" applyBorder="1"/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4" fontId="5" fillId="5" borderId="2" xfId="0" applyNumberFormat="1" applyFont="1" applyFill="1" applyBorder="1"/>
    <xf numFmtId="4" fontId="5" fillId="5" borderId="1" xfId="0" applyNumberFormat="1" applyFont="1" applyFill="1" applyBorder="1"/>
    <xf numFmtId="0" fontId="5" fillId="5" borderId="1" xfId="0" applyFont="1" applyFill="1" applyBorder="1" applyAlignment="1">
      <alignment horizontal="left" wrapText="1"/>
    </xf>
    <xf numFmtId="4" fontId="6" fillId="4" borderId="2" xfId="0" applyNumberFormat="1" applyFont="1" applyFill="1" applyBorder="1"/>
    <xf numFmtId="4" fontId="6" fillId="4" borderId="1" xfId="0" applyNumberFormat="1" applyFont="1" applyFill="1" applyBorder="1"/>
    <xf numFmtId="0" fontId="6" fillId="4" borderId="1" xfId="0" applyFont="1" applyFill="1" applyBorder="1"/>
    <xf numFmtId="0" fontId="8" fillId="5" borderId="16" xfId="0" applyNumberFormat="1" applyFont="1" applyFill="1" applyBorder="1" applyAlignment="1">
      <alignment horizontal="left"/>
    </xf>
    <xf numFmtId="0" fontId="4" fillId="5" borderId="42" xfId="0" applyNumberFormat="1" applyFont="1" applyFill="1" applyBorder="1"/>
    <xf numFmtId="49" fontId="28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164" fontId="5" fillId="0" borderId="1" xfId="4" applyNumberFormat="1" applyFont="1" applyBorder="1"/>
    <xf numFmtId="10" fontId="5" fillId="0" borderId="1" xfId="4" applyNumberFormat="1" applyFont="1" applyBorder="1"/>
    <xf numFmtId="10" fontId="6" fillId="0" borderId="1" xfId="4" applyNumberFormat="1" applyFont="1" applyBorder="1"/>
    <xf numFmtId="2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20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1" fillId="2" borderId="0" xfId="0" applyFont="1" applyFill="1"/>
    <xf numFmtId="0" fontId="19" fillId="2" borderId="0" xfId="0" applyFont="1" applyFill="1" applyAlignment="1">
      <alignment wrapText="1"/>
    </xf>
    <xf numFmtId="0" fontId="19" fillId="2" borderId="0" xfId="0" applyFont="1" applyFill="1"/>
    <xf numFmtId="0" fontId="21" fillId="0" borderId="1" xfId="0" applyFont="1" applyBorder="1"/>
    <xf numFmtId="0" fontId="21" fillId="0" borderId="1" xfId="0" applyFont="1" applyBorder="1" applyAlignment="1">
      <alignment wrapText="1"/>
    </xf>
    <xf numFmtId="4" fontId="21" fillId="2" borderId="0" xfId="0" applyNumberFormat="1" applyFont="1" applyFill="1"/>
    <xf numFmtId="4" fontId="21" fillId="0" borderId="1" xfId="0" applyNumberFormat="1" applyFont="1" applyBorder="1"/>
    <xf numFmtId="3" fontId="0" fillId="0" borderId="0" xfId="0" applyNumberFormat="1"/>
    <xf numFmtId="3" fontId="2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4" fontId="20" fillId="0" borderId="1" xfId="0" applyNumberFormat="1" applyFont="1" applyFill="1" applyBorder="1" applyAlignment="1" applyProtection="1">
      <alignment horizontal="center" vertical="center" shrinkToFit="1"/>
      <protection hidden="1"/>
    </xf>
    <xf numFmtId="4" fontId="20" fillId="2" borderId="1" xfId="0" applyNumberFormat="1" applyFont="1" applyFill="1" applyBorder="1" applyAlignment="1" applyProtection="1">
      <alignment horizontal="center" vertical="center" shrinkToFit="1"/>
      <protection hidden="1"/>
    </xf>
    <xf numFmtId="3" fontId="15" fillId="5" borderId="1" xfId="0" applyNumberFormat="1" applyFont="1" applyFill="1" applyBorder="1" applyAlignment="1" applyProtection="1">
      <alignment horizontal="right" vertical="top" shrinkToFit="1"/>
      <protection locked="0"/>
    </xf>
    <xf numFmtId="4" fontId="15" fillId="5" borderId="1" xfId="0" applyNumberFormat="1" applyFont="1" applyFill="1" applyBorder="1" applyAlignment="1" applyProtection="1">
      <alignment horizontal="right" vertical="top" shrinkToFit="1"/>
      <protection locked="0"/>
    </xf>
    <xf numFmtId="4" fontId="20" fillId="0" borderId="1" xfId="0" applyNumberFormat="1" applyFont="1" applyFill="1" applyBorder="1" applyAlignment="1" applyProtection="1">
      <alignment horizontal="right" vertical="top" shrinkToFit="1"/>
      <protection hidden="1"/>
    </xf>
    <xf numFmtId="4" fontId="20" fillId="2" borderId="1" xfId="0" applyNumberFormat="1" applyFont="1" applyFill="1" applyBorder="1" applyAlignment="1" applyProtection="1">
      <alignment horizontal="right" vertical="top" shrinkToFit="1"/>
      <protection hidden="1"/>
    </xf>
    <xf numFmtId="2" fontId="21" fillId="5" borderId="1" xfId="4" applyNumberFormat="1" applyFont="1" applyFill="1" applyBorder="1"/>
    <xf numFmtId="9" fontId="19" fillId="2" borderId="1" xfId="4" applyFont="1" applyFill="1" applyBorder="1"/>
    <xf numFmtId="10" fontId="19" fillId="2" borderId="1" xfId="4" applyNumberFormat="1" applyFont="1" applyFill="1" applyBorder="1"/>
    <xf numFmtId="10" fontId="19" fillId="2" borderId="1" xfId="4" applyNumberFormat="1" applyFont="1" applyFill="1" applyBorder="1" applyAlignment="1">
      <alignment horizontal="center" vertical="center"/>
    </xf>
    <xf numFmtId="10" fontId="19" fillId="5" borderId="1" xfId="4" applyNumberFormat="1" applyFont="1" applyFill="1" applyBorder="1"/>
    <xf numFmtId="10" fontId="21" fillId="0" borderId="1" xfId="4" applyNumberFormat="1" applyFont="1" applyBorder="1"/>
    <xf numFmtId="9" fontId="19" fillId="5" borderId="1" xfId="4" applyFont="1" applyFill="1" applyBorder="1"/>
    <xf numFmtId="164" fontId="19" fillId="5" borderId="1" xfId="4" applyNumberFormat="1" applyFont="1" applyFill="1" applyBorder="1"/>
    <xf numFmtId="10" fontId="5" fillId="4" borderId="1" xfId="4" applyNumberFormat="1" applyFont="1" applyFill="1" applyBorder="1"/>
    <xf numFmtId="0" fontId="6" fillId="5" borderId="1" xfId="0" applyFont="1" applyFill="1" applyBorder="1" applyAlignment="1">
      <alignment horizontal="center"/>
    </xf>
    <xf numFmtId="9" fontId="5" fillId="0" borderId="1" xfId="4" applyFont="1" applyBorder="1"/>
    <xf numFmtId="10" fontId="6" fillId="5" borderId="1" xfId="4" applyNumberFormat="1" applyFont="1" applyFill="1" applyBorder="1"/>
    <xf numFmtId="10" fontId="5" fillId="0" borderId="1" xfId="0" applyNumberFormat="1" applyFont="1" applyBorder="1"/>
    <xf numFmtId="165" fontId="4" fillId="3" borderId="12" xfId="4" applyNumberFormat="1" applyFont="1" applyFill="1" applyBorder="1"/>
    <xf numFmtId="0" fontId="10" fillId="3" borderId="15" xfId="0" applyFont="1" applyFill="1" applyBorder="1" applyAlignment="1">
      <alignment horizontal="left" wrapText="1"/>
    </xf>
    <xf numFmtId="0" fontId="10" fillId="3" borderId="16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left" wrapText="1"/>
    </xf>
    <xf numFmtId="0" fontId="9" fillId="3" borderId="16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49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50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9" fillId="3" borderId="9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horizontal="left" wrapText="1"/>
    </xf>
    <xf numFmtId="3" fontId="8" fillId="5" borderId="6" xfId="1" quotePrefix="1" applyNumberFormat="1" applyFont="1" applyFill="1" applyBorder="1" applyAlignment="1">
      <alignment horizontal="center" vertical="center" wrapText="1"/>
    </xf>
    <xf numFmtId="3" fontId="8" fillId="5" borderId="3" xfId="1" quotePrefix="1" applyNumberFormat="1" applyFont="1" applyFill="1" applyBorder="1" applyAlignment="1">
      <alignment horizontal="center" vertical="center" wrapText="1"/>
    </xf>
    <xf numFmtId="0" fontId="8" fillId="5" borderId="6" xfId="1" applyNumberFormat="1" applyFont="1" applyFill="1" applyBorder="1" applyAlignment="1">
      <alignment horizontal="center" vertical="center" wrapText="1"/>
    </xf>
    <xf numFmtId="0" fontId="8" fillId="5" borderId="3" xfId="1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3" fontId="16" fillId="0" borderId="1" xfId="1" quotePrefix="1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/>
    </xf>
    <xf numFmtId="0" fontId="25" fillId="6" borderId="13" xfId="0" applyFont="1" applyFill="1" applyBorder="1" applyAlignment="1">
      <alignment horizontal="center"/>
    </xf>
    <xf numFmtId="0" fontId="16" fillId="0" borderId="1" xfId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</cellXfs>
  <cellStyles count="6">
    <cellStyle name="Normal_Podaci" xfId="5" xr:uid="{0F28D05F-F6A9-487C-B472-470B65CE20B3}"/>
    <cellStyle name="Normalno" xfId="0" builtinId="0"/>
    <cellStyle name="Normalno 2" xfId="2" xr:uid="{00000000-0005-0000-0000-000030000000}"/>
    <cellStyle name="Normalno 3" xfId="1" xr:uid="{00000000-0005-0000-0000-00002F000000}"/>
    <cellStyle name="Obično_List1" xfId="3" xr:uid="{00000000-0005-0000-0000-000031000000}"/>
    <cellStyle name="Postotak" xfId="4" builtinId="5"/>
  </cellStyles>
  <dxfs count="4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99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9A30-9467-4171-B045-D7C18AE75E0A}">
  <dimension ref="A1:I302"/>
  <sheetViews>
    <sheetView tabSelected="1" topLeftCell="A116" zoomScale="70" zoomScaleNormal="70" workbookViewId="0">
      <selection activeCell="D151" sqref="D151"/>
    </sheetView>
  </sheetViews>
  <sheetFormatPr defaultRowHeight="14.4" x14ac:dyDescent="0.3"/>
  <cols>
    <col min="1" max="1" width="71.33203125" style="1" customWidth="1"/>
    <col min="2" max="2" width="25.33203125" customWidth="1"/>
    <col min="3" max="3" width="20.109375" customWidth="1"/>
    <col min="4" max="4" width="21" customWidth="1"/>
    <col min="5" max="5" width="26" customWidth="1"/>
    <col min="6" max="6" width="18.109375" customWidth="1"/>
    <col min="7" max="7" width="16.21875" customWidth="1"/>
    <col min="8" max="8" width="12.6640625" customWidth="1"/>
    <col min="9" max="9" width="13.44140625" customWidth="1"/>
    <col min="10" max="10" width="12.5546875" customWidth="1"/>
    <col min="11" max="11" width="13.6640625" customWidth="1"/>
    <col min="12" max="12" width="14" customWidth="1"/>
  </cols>
  <sheetData>
    <row r="1" spans="1:7" x14ac:dyDescent="0.3">
      <c r="A1" s="3"/>
      <c r="B1" s="3"/>
      <c r="C1" s="3"/>
      <c r="D1" s="4"/>
      <c r="E1" s="4"/>
      <c r="F1" s="4"/>
      <c r="G1" s="4"/>
    </row>
    <row r="2" spans="1:7" x14ac:dyDescent="0.3">
      <c r="A2" s="3"/>
      <c r="B2" s="3"/>
      <c r="C2" s="3"/>
      <c r="D2" s="4"/>
      <c r="E2" s="4"/>
      <c r="F2" s="4"/>
      <c r="G2" s="4"/>
    </row>
    <row r="3" spans="1:7" ht="20.399999999999999" x14ac:dyDescent="0.35">
      <c r="A3" s="3"/>
      <c r="B3" s="215" t="s">
        <v>193</v>
      </c>
      <c r="C3" s="215"/>
      <c r="D3" s="215"/>
      <c r="E3" s="215"/>
      <c r="F3" s="215"/>
      <c r="G3" s="215"/>
    </row>
    <row r="4" spans="1:7" ht="20.399999999999999" x14ac:dyDescent="0.35">
      <c r="A4" s="3"/>
      <c r="B4" s="215" t="s">
        <v>175</v>
      </c>
      <c r="C4" s="215"/>
      <c r="D4" s="215"/>
      <c r="E4" s="215"/>
      <c r="F4" s="215"/>
      <c r="G4" s="215"/>
    </row>
    <row r="5" spans="1:7" ht="20.399999999999999" x14ac:dyDescent="0.35">
      <c r="A5" s="3"/>
      <c r="B5" s="136"/>
      <c r="C5" s="215" t="s">
        <v>173</v>
      </c>
      <c r="D5" s="215"/>
      <c r="E5" s="215"/>
      <c r="F5" s="137"/>
      <c r="G5" s="137"/>
    </row>
    <row r="6" spans="1:7" x14ac:dyDescent="0.3">
      <c r="A6" s="3"/>
      <c r="B6" s="3"/>
      <c r="C6" s="3"/>
      <c r="D6" s="4"/>
      <c r="E6" s="4"/>
      <c r="F6" s="4"/>
      <c r="G6" s="4"/>
    </row>
    <row r="7" spans="1:7" x14ac:dyDescent="0.3">
      <c r="A7" s="196" t="s">
        <v>79</v>
      </c>
      <c r="B7" s="196"/>
      <c r="C7" s="196"/>
      <c r="D7" s="196"/>
      <c r="E7" s="196"/>
      <c r="F7" s="196"/>
      <c r="G7" s="196"/>
    </row>
    <row r="8" spans="1:7" x14ac:dyDescent="0.3">
      <c r="A8" s="20"/>
      <c r="B8" s="21"/>
      <c r="C8" s="5"/>
      <c r="D8" s="5"/>
      <c r="E8" s="5"/>
      <c r="F8" s="6"/>
      <c r="G8" s="6"/>
    </row>
    <row r="9" spans="1:7" x14ac:dyDescent="0.3">
      <c r="A9" s="22"/>
      <c r="B9" s="224" t="s">
        <v>69</v>
      </c>
      <c r="C9" s="222" t="s">
        <v>185</v>
      </c>
      <c r="D9" s="222" t="s">
        <v>186</v>
      </c>
      <c r="E9" s="222" t="s">
        <v>192</v>
      </c>
      <c r="F9" s="222" t="s">
        <v>70</v>
      </c>
      <c r="G9" s="222" t="s">
        <v>70</v>
      </c>
    </row>
    <row r="10" spans="1:7" x14ac:dyDescent="0.3">
      <c r="A10" s="23" t="s">
        <v>0</v>
      </c>
      <c r="B10" s="225"/>
      <c r="C10" s="223"/>
      <c r="D10" s="223"/>
      <c r="E10" s="223"/>
      <c r="F10" s="223"/>
      <c r="G10" s="223"/>
    </row>
    <row r="11" spans="1:7" x14ac:dyDescent="0.3">
      <c r="A11" s="23" t="s">
        <v>1</v>
      </c>
      <c r="B11" s="24"/>
      <c r="C11" s="25"/>
      <c r="D11" s="25"/>
      <c r="E11" s="25"/>
      <c r="F11" s="185" t="s">
        <v>210</v>
      </c>
      <c r="G11" s="185" t="s">
        <v>211</v>
      </c>
    </row>
    <row r="12" spans="1:7" ht="28.2" x14ac:dyDescent="0.3">
      <c r="A12" s="8" t="s">
        <v>2</v>
      </c>
      <c r="B12" s="9"/>
      <c r="C12" s="10"/>
      <c r="D12" s="10"/>
      <c r="E12" s="10"/>
      <c r="F12" s="11"/>
      <c r="G12" s="11"/>
    </row>
    <row r="13" spans="1:7" x14ac:dyDescent="0.3">
      <c r="A13" s="12" t="s">
        <v>3</v>
      </c>
      <c r="B13" s="13">
        <f>+B14</f>
        <v>242547.65</v>
      </c>
      <c r="C13" s="14">
        <f>+C16+C19+C25+C33+C38</f>
        <v>482000</v>
      </c>
      <c r="D13" s="14">
        <f>+C13</f>
        <v>482000</v>
      </c>
      <c r="E13" s="14">
        <f>+E14</f>
        <v>283891.34999999998</v>
      </c>
      <c r="F13" s="184">
        <f>E13/B13</f>
        <v>1.1704559908125269</v>
      </c>
      <c r="G13" s="184">
        <f>+E13/D13</f>
        <v>0.58898620331950202</v>
      </c>
    </row>
    <row r="14" spans="1:7" x14ac:dyDescent="0.3">
      <c r="A14" s="7" t="s">
        <v>4</v>
      </c>
      <c r="B14" s="139">
        <f>+B16+B19+B25+B33</f>
        <v>242547.65</v>
      </c>
      <c r="C14" s="16"/>
      <c r="D14" s="16"/>
      <c r="E14" s="142">
        <f>+E15+E39</f>
        <v>283891.34999999998</v>
      </c>
      <c r="F14" s="157">
        <f>+E14/B14</f>
        <v>1.1704559908125269</v>
      </c>
      <c r="G14" s="7"/>
    </row>
    <row r="15" spans="1:7" x14ac:dyDescent="0.3">
      <c r="A15" s="7" t="s">
        <v>5</v>
      </c>
      <c r="B15" s="15">
        <f>+B16+B25+B33</f>
        <v>95374.96</v>
      </c>
      <c r="C15" s="16"/>
      <c r="D15" s="16"/>
      <c r="E15" s="142">
        <f>+E16+E19+E25+E33</f>
        <v>282585.21999999997</v>
      </c>
      <c r="F15" s="156"/>
      <c r="G15" s="7"/>
    </row>
    <row r="16" spans="1:7" x14ac:dyDescent="0.3">
      <c r="A16" s="143" t="s">
        <v>6</v>
      </c>
      <c r="B16" s="139">
        <f>+B17+B18</f>
        <v>4114</v>
      </c>
      <c r="C16" s="142">
        <v>31700</v>
      </c>
      <c r="D16" s="142">
        <f>+C16</f>
        <v>31700</v>
      </c>
      <c r="E16" s="142">
        <v>21856</v>
      </c>
      <c r="F16" s="157">
        <f>+E16/B16</f>
        <v>5.3125911521633444</v>
      </c>
      <c r="G16" s="156">
        <f>+E16/D16</f>
        <v>0.68946372239747633</v>
      </c>
    </row>
    <row r="17" spans="1:9" x14ac:dyDescent="0.3">
      <c r="A17" s="7" t="s">
        <v>7</v>
      </c>
      <c r="B17" s="15">
        <v>3514</v>
      </c>
      <c r="C17" s="7"/>
      <c r="D17" s="7"/>
      <c r="E17" s="16"/>
      <c r="F17" s="156"/>
      <c r="G17" s="156"/>
      <c r="I17" s="31"/>
    </row>
    <row r="18" spans="1:9" x14ac:dyDescent="0.3">
      <c r="A18" s="7" t="s">
        <v>8</v>
      </c>
      <c r="B18" s="15">
        <v>600</v>
      </c>
      <c r="C18" s="143"/>
      <c r="D18" s="143"/>
      <c r="E18" s="142"/>
      <c r="F18" s="156"/>
      <c r="G18" s="156"/>
    </row>
    <row r="19" spans="1:9" x14ac:dyDescent="0.3">
      <c r="A19" s="143" t="s">
        <v>9</v>
      </c>
      <c r="B19" s="139">
        <v>147172.69</v>
      </c>
      <c r="C19" s="142">
        <v>224000</v>
      </c>
      <c r="D19" s="142">
        <f>+C19</f>
        <v>224000</v>
      </c>
      <c r="E19" s="142">
        <v>163846.76999999999</v>
      </c>
      <c r="F19" s="157">
        <f>+E19/B19</f>
        <v>1.1132960197982382</v>
      </c>
      <c r="G19" s="156">
        <f t="shared" ref="G19:G38" si="0">+E19/D19</f>
        <v>0.73145879464285712</v>
      </c>
    </row>
    <row r="20" spans="1:9" x14ac:dyDescent="0.3">
      <c r="A20" s="7" t="s">
        <v>10</v>
      </c>
      <c r="B20" s="15">
        <v>23913.599999999999</v>
      </c>
      <c r="C20" s="7"/>
      <c r="D20" s="7"/>
      <c r="E20" s="16"/>
      <c r="F20" s="156"/>
      <c r="G20" s="156"/>
    </row>
    <row r="21" spans="1:9" x14ac:dyDescent="0.3">
      <c r="A21" s="7" t="s">
        <v>11</v>
      </c>
      <c r="B21" s="15">
        <v>115877.69</v>
      </c>
      <c r="C21" s="7"/>
      <c r="D21" s="7"/>
      <c r="E21" s="16"/>
      <c r="F21" s="156"/>
      <c r="G21" s="156"/>
    </row>
    <row r="22" spans="1:9" x14ac:dyDescent="0.3">
      <c r="A22" s="7" t="s">
        <v>12</v>
      </c>
      <c r="B22" s="15">
        <v>7381.4</v>
      </c>
      <c r="C22" s="7"/>
      <c r="D22" s="7"/>
      <c r="E22" s="16"/>
      <c r="F22" s="156"/>
      <c r="G22" s="156"/>
    </row>
    <row r="23" spans="1:9" x14ac:dyDescent="0.3">
      <c r="A23" s="7" t="s">
        <v>13</v>
      </c>
      <c r="B23" s="17"/>
      <c r="C23" s="7"/>
      <c r="D23" s="7"/>
      <c r="E23" s="7"/>
      <c r="F23" s="156"/>
      <c r="G23" s="156"/>
    </row>
    <row r="24" spans="1:9" x14ac:dyDescent="0.3">
      <c r="A24" s="7" t="s">
        <v>14</v>
      </c>
      <c r="B24" s="17"/>
      <c r="C24" s="7"/>
      <c r="D24" s="7"/>
      <c r="E24" s="16"/>
      <c r="F24" s="156"/>
      <c r="G24" s="156"/>
    </row>
    <row r="25" spans="1:9" x14ac:dyDescent="0.3">
      <c r="A25" s="143" t="s">
        <v>15</v>
      </c>
      <c r="B25" s="139">
        <v>76396.86</v>
      </c>
      <c r="C25" s="142">
        <v>199800</v>
      </c>
      <c r="D25" s="142">
        <f>+C25</f>
        <v>199800</v>
      </c>
      <c r="E25" s="142">
        <v>82473.350000000006</v>
      </c>
      <c r="F25" s="157">
        <f>+E25/B25</f>
        <v>1.0795384784139035</v>
      </c>
      <c r="G25" s="156">
        <f t="shared" si="0"/>
        <v>0.41277952952952957</v>
      </c>
    </row>
    <row r="26" spans="1:9" x14ac:dyDescent="0.3">
      <c r="A26" s="7" t="s">
        <v>16</v>
      </c>
      <c r="B26" s="15">
        <v>16416.650000000001</v>
      </c>
      <c r="C26" s="7"/>
      <c r="D26" s="7"/>
      <c r="E26" s="16"/>
      <c r="F26" s="156"/>
      <c r="G26" s="156"/>
    </row>
    <row r="27" spans="1:9" x14ac:dyDescent="0.3">
      <c r="A27" s="7" t="s">
        <v>17</v>
      </c>
      <c r="B27" s="15">
        <v>15393.59</v>
      </c>
      <c r="C27" s="7"/>
      <c r="D27" s="7"/>
      <c r="E27" s="16"/>
      <c r="F27" s="156"/>
      <c r="G27" s="156"/>
    </row>
    <row r="28" spans="1:9" x14ac:dyDescent="0.3">
      <c r="A28" s="7" t="s">
        <v>18</v>
      </c>
      <c r="B28" s="15">
        <v>22194.37</v>
      </c>
      <c r="C28" s="7"/>
      <c r="D28" s="7"/>
      <c r="E28" s="16"/>
      <c r="F28" s="156"/>
      <c r="G28" s="156"/>
    </row>
    <row r="29" spans="1:9" x14ac:dyDescent="0.3">
      <c r="A29" s="7" t="s">
        <v>19</v>
      </c>
      <c r="B29" s="15"/>
      <c r="C29" s="7"/>
      <c r="D29" s="7"/>
      <c r="E29" s="16"/>
      <c r="F29" s="156"/>
      <c r="G29" s="156"/>
    </row>
    <row r="30" spans="1:9" x14ac:dyDescent="0.3">
      <c r="A30" s="7" t="s">
        <v>20</v>
      </c>
      <c r="B30" s="17"/>
      <c r="C30" s="7"/>
      <c r="D30" s="7"/>
      <c r="E30" s="7"/>
      <c r="F30" s="156"/>
      <c r="G30" s="156"/>
    </row>
    <row r="31" spans="1:9" x14ac:dyDescent="0.3">
      <c r="A31" s="7" t="s">
        <v>21</v>
      </c>
      <c r="B31" s="15">
        <v>3750</v>
      </c>
      <c r="C31" s="7"/>
      <c r="D31" s="7"/>
      <c r="E31" s="16"/>
      <c r="F31" s="156"/>
      <c r="G31" s="156"/>
    </row>
    <row r="32" spans="1:9" x14ac:dyDescent="0.3">
      <c r="A32" s="7" t="s">
        <v>22</v>
      </c>
      <c r="B32" s="15">
        <v>18642.25</v>
      </c>
      <c r="C32" s="7"/>
      <c r="D32" s="7"/>
      <c r="E32" s="16"/>
      <c r="F32" s="156"/>
      <c r="G32" s="156"/>
    </row>
    <row r="33" spans="1:9" x14ac:dyDescent="0.3">
      <c r="A33" s="143" t="s">
        <v>23</v>
      </c>
      <c r="B33" s="139">
        <v>14864.1</v>
      </c>
      <c r="C33" s="142">
        <f>+D33</f>
        <v>22500</v>
      </c>
      <c r="D33" s="142">
        <v>22500</v>
      </c>
      <c r="E33" s="142">
        <v>14409.1</v>
      </c>
      <c r="F33" s="157">
        <f>+E33/B33</f>
        <v>0.96938933403300565</v>
      </c>
      <c r="G33" s="156">
        <f t="shared" si="0"/>
        <v>0.64040444444444444</v>
      </c>
    </row>
    <row r="34" spans="1:9" x14ac:dyDescent="0.3">
      <c r="A34" s="7" t="s">
        <v>24</v>
      </c>
      <c r="B34" s="15">
        <v>13314.1</v>
      </c>
      <c r="C34" s="7"/>
      <c r="D34" s="7"/>
      <c r="E34" s="16"/>
      <c r="F34" s="156"/>
      <c r="G34" s="156"/>
    </row>
    <row r="35" spans="1:9" x14ac:dyDescent="0.3">
      <c r="A35" s="7" t="s">
        <v>25</v>
      </c>
      <c r="B35" s="15"/>
      <c r="C35" s="7"/>
      <c r="D35" s="7"/>
      <c r="E35" s="16"/>
      <c r="F35" s="156"/>
      <c r="G35" s="156"/>
    </row>
    <row r="36" spans="1:9" ht="14.4" customHeight="1" x14ac:dyDescent="0.3">
      <c r="A36" s="7" t="s">
        <v>26</v>
      </c>
      <c r="B36" s="15">
        <v>1250</v>
      </c>
      <c r="C36" s="7"/>
      <c r="D36" s="7"/>
      <c r="E36" s="16"/>
      <c r="F36" s="156"/>
      <c r="G36" s="156"/>
    </row>
    <row r="37" spans="1:9" x14ac:dyDescent="0.3">
      <c r="A37" s="7" t="s">
        <v>27</v>
      </c>
      <c r="B37" s="17">
        <v>300</v>
      </c>
      <c r="C37" s="143"/>
      <c r="D37" s="143"/>
      <c r="E37" s="16"/>
      <c r="F37" s="156"/>
      <c r="G37" s="156"/>
    </row>
    <row r="38" spans="1:9" x14ac:dyDescent="0.3">
      <c r="A38" s="7" t="s">
        <v>28</v>
      </c>
      <c r="B38" s="15">
        <v>1700.25</v>
      </c>
      <c r="C38" s="142">
        <v>4000</v>
      </c>
      <c r="D38" s="142">
        <v>4000</v>
      </c>
      <c r="E38" s="142">
        <f>+E39</f>
        <v>1306.1300000000001</v>
      </c>
      <c r="F38" s="157">
        <f>+E38/B38</f>
        <v>0.76819879429495663</v>
      </c>
      <c r="G38" s="156">
        <f t="shared" si="0"/>
        <v>0.3265325</v>
      </c>
    </row>
    <row r="39" spans="1:9" x14ac:dyDescent="0.3">
      <c r="A39" s="7" t="s">
        <v>29</v>
      </c>
      <c r="B39" s="15">
        <v>1700.25</v>
      </c>
      <c r="C39" s="16"/>
      <c r="D39" s="16"/>
      <c r="E39" s="16">
        <v>1306.1300000000001</v>
      </c>
      <c r="F39" s="156"/>
      <c r="G39" s="156"/>
    </row>
    <row r="40" spans="1:9" x14ac:dyDescent="0.3">
      <c r="A40" s="7" t="s">
        <v>30</v>
      </c>
      <c r="B40" s="15">
        <v>1700.25</v>
      </c>
      <c r="C40" s="7"/>
      <c r="D40" s="7"/>
      <c r="E40" s="16"/>
      <c r="F40" s="7"/>
      <c r="G40" s="156"/>
    </row>
    <row r="41" spans="1:9" ht="14.4" customHeight="1" x14ac:dyDescent="0.3">
      <c r="A41" s="216" t="s">
        <v>212</v>
      </c>
      <c r="B41" s="217"/>
      <c r="C41" s="217"/>
      <c r="D41" s="217"/>
      <c r="E41" s="217"/>
      <c r="F41" s="217"/>
      <c r="G41" s="218"/>
    </row>
    <row r="42" spans="1:9" ht="43.8" customHeight="1" x14ac:dyDescent="0.3">
      <c r="A42" s="219"/>
      <c r="B42" s="220"/>
      <c r="C42" s="220"/>
      <c r="D42" s="220"/>
      <c r="E42" s="220"/>
      <c r="F42" s="220"/>
      <c r="G42" s="221"/>
    </row>
    <row r="43" spans="1:9" x14ac:dyDescent="0.3">
      <c r="A43" s="18" t="s">
        <v>31</v>
      </c>
      <c r="B43" s="13">
        <f>+B44</f>
        <v>2628405.04</v>
      </c>
      <c r="C43" s="14"/>
      <c r="D43" s="14"/>
      <c r="E43" s="14"/>
      <c r="F43" s="12"/>
      <c r="G43" s="12"/>
    </row>
    <row r="44" spans="1:9" x14ac:dyDescent="0.3">
      <c r="A44" s="7" t="s">
        <v>32</v>
      </c>
      <c r="B44" s="139">
        <f>+B45+B52</f>
        <v>2628405.04</v>
      </c>
      <c r="C44" s="16">
        <f>+C45+C48+C50+C53+C55</f>
        <v>5520200</v>
      </c>
      <c r="D44" s="16">
        <f>+D45+D48+D50+D53+D55</f>
        <v>5520200</v>
      </c>
      <c r="E44" s="142">
        <f>+E45+E52</f>
        <v>2690859.94</v>
      </c>
      <c r="F44" s="157">
        <f>+E44/B44</f>
        <v>1.0237615204085897</v>
      </c>
      <c r="G44" s="156">
        <f>E44/D44</f>
        <v>0.48745696532734323</v>
      </c>
      <c r="H44" s="32"/>
      <c r="I44" s="31">
        <f>+D48+D85+D120+D134+D145</f>
        <v>272800</v>
      </c>
    </row>
    <row r="45" spans="1:9" x14ac:dyDescent="0.3">
      <c r="A45" s="143" t="s">
        <v>33</v>
      </c>
      <c r="B45" s="139">
        <f>+B47+B48+B50</f>
        <v>2560433.04</v>
      </c>
      <c r="C45" s="16">
        <v>4415000</v>
      </c>
      <c r="D45" s="16">
        <v>4415000</v>
      </c>
      <c r="E45" s="142">
        <f>+E46+E48+E50</f>
        <v>2619321.44</v>
      </c>
      <c r="F45" s="157"/>
      <c r="G45" s="156">
        <f t="shared" ref="G45:G55" si="1">E45/D45</f>
        <v>0.59327778935447339</v>
      </c>
    </row>
    <row r="46" spans="1:9" x14ac:dyDescent="0.3">
      <c r="A46" s="7" t="s">
        <v>34</v>
      </c>
      <c r="B46" s="15">
        <f>+B47</f>
        <v>2120740.25</v>
      </c>
      <c r="C46" s="16">
        <v>4415000</v>
      </c>
      <c r="D46" s="16">
        <v>4415000</v>
      </c>
      <c r="E46" s="16">
        <v>2166566.48</v>
      </c>
      <c r="F46" s="157"/>
      <c r="G46" s="156"/>
    </row>
    <row r="47" spans="1:9" x14ac:dyDescent="0.3">
      <c r="A47" s="7" t="s">
        <v>35</v>
      </c>
      <c r="B47" s="15">
        <v>2120740.25</v>
      </c>
      <c r="C47" s="7"/>
      <c r="D47" s="7"/>
      <c r="E47" s="16"/>
      <c r="F47" s="157"/>
      <c r="G47" s="156"/>
    </row>
    <row r="48" spans="1:9" x14ac:dyDescent="0.3">
      <c r="A48" s="7" t="s">
        <v>36</v>
      </c>
      <c r="B48" s="15">
        <v>89081.15</v>
      </c>
      <c r="C48" s="16">
        <v>237000</v>
      </c>
      <c r="D48" s="16">
        <v>237000</v>
      </c>
      <c r="E48" s="16">
        <v>94545.87</v>
      </c>
      <c r="F48" s="157">
        <f t="shared" ref="F48:F55" si="2">+E48/B48</f>
        <v>1.0613454137042462</v>
      </c>
      <c r="G48" s="156">
        <f t="shared" si="1"/>
        <v>0.39892772151898731</v>
      </c>
    </row>
    <row r="49" spans="1:7" x14ac:dyDescent="0.3">
      <c r="A49" s="7" t="s">
        <v>37</v>
      </c>
      <c r="B49" s="15">
        <f>+B48</f>
        <v>89081.15</v>
      </c>
      <c r="C49" s="7"/>
      <c r="D49" s="7"/>
      <c r="E49" s="16"/>
      <c r="F49" s="157"/>
      <c r="G49" s="156"/>
    </row>
    <row r="50" spans="1:7" x14ac:dyDescent="0.3">
      <c r="A50" s="7" t="s">
        <v>38</v>
      </c>
      <c r="B50" s="15">
        <v>350611.64</v>
      </c>
      <c r="C50" s="16">
        <v>741000</v>
      </c>
      <c r="D50" s="16">
        <v>741000</v>
      </c>
      <c r="E50" s="16">
        <v>358209.09</v>
      </c>
      <c r="F50" s="157">
        <f t="shared" si="2"/>
        <v>1.0216691322626938</v>
      </c>
      <c r="G50" s="156">
        <f t="shared" si="1"/>
        <v>0.48341307692307695</v>
      </c>
    </row>
    <row r="51" spans="1:7" x14ac:dyDescent="0.3">
      <c r="A51" s="7" t="s">
        <v>39</v>
      </c>
      <c r="B51" s="15">
        <f>+B50</f>
        <v>350611.64</v>
      </c>
      <c r="C51" s="7"/>
      <c r="D51" s="7"/>
      <c r="E51" s="16"/>
      <c r="F51" s="157"/>
      <c r="G51" s="156"/>
    </row>
    <row r="52" spans="1:7" x14ac:dyDescent="0.3">
      <c r="A52" s="143" t="s">
        <v>5</v>
      </c>
      <c r="B52" s="139">
        <f>+B53+B55</f>
        <v>67972</v>
      </c>
      <c r="C52" s="16"/>
      <c r="D52" s="16"/>
      <c r="E52" s="142">
        <f>+E53+E55</f>
        <v>71538.5</v>
      </c>
      <c r="F52" s="157">
        <f t="shared" si="2"/>
        <v>1.0524701347613723</v>
      </c>
      <c r="G52" s="156"/>
    </row>
    <row r="53" spans="1:7" x14ac:dyDescent="0.3">
      <c r="A53" s="7" t="s">
        <v>6</v>
      </c>
      <c r="B53" s="15">
        <f>+B54</f>
        <v>57922</v>
      </c>
      <c r="C53" s="16">
        <v>106000</v>
      </c>
      <c r="D53" s="16">
        <v>106000</v>
      </c>
      <c r="E53" s="16">
        <v>62163.5</v>
      </c>
      <c r="F53" s="157"/>
      <c r="G53" s="156">
        <f t="shared" si="1"/>
        <v>0.58644811320754719</v>
      </c>
    </row>
    <row r="54" spans="1:7" x14ac:dyDescent="0.3">
      <c r="A54" s="7" t="s">
        <v>40</v>
      </c>
      <c r="B54" s="15">
        <v>57922</v>
      </c>
      <c r="C54" s="7"/>
      <c r="D54" s="7"/>
      <c r="E54" s="16"/>
      <c r="F54" s="157"/>
      <c r="G54" s="156"/>
    </row>
    <row r="55" spans="1:7" x14ac:dyDescent="0.3">
      <c r="A55" s="7" t="s">
        <v>23</v>
      </c>
      <c r="B55" s="15">
        <v>10050</v>
      </c>
      <c r="C55" s="16">
        <v>21200</v>
      </c>
      <c r="D55" s="16">
        <v>21200</v>
      </c>
      <c r="E55" s="16">
        <v>9375</v>
      </c>
      <c r="F55" s="157">
        <f t="shared" si="2"/>
        <v>0.93283582089552242</v>
      </c>
      <c r="G55" s="156">
        <f t="shared" si="1"/>
        <v>0.44221698113207547</v>
      </c>
    </row>
    <row r="56" spans="1:7" x14ac:dyDescent="0.3">
      <c r="A56" s="7" t="s">
        <v>41</v>
      </c>
      <c r="B56" s="15">
        <v>10050</v>
      </c>
      <c r="C56" s="7"/>
      <c r="D56" s="7"/>
      <c r="E56" s="16"/>
      <c r="F56" s="157"/>
      <c r="G56" s="7"/>
    </row>
    <row r="57" spans="1:7" x14ac:dyDescent="0.3">
      <c r="A57" s="7" t="s">
        <v>42</v>
      </c>
      <c r="B57" s="17"/>
      <c r="C57" s="7"/>
      <c r="D57" s="7"/>
      <c r="E57" s="16"/>
      <c r="F57" s="7"/>
      <c r="G57" s="186"/>
    </row>
    <row r="58" spans="1:7" ht="14.4" customHeight="1" x14ac:dyDescent="0.3">
      <c r="A58" s="216" t="s">
        <v>213</v>
      </c>
      <c r="B58" s="217"/>
      <c r="C58" s="217"/>
      <c r="D58" s="217"/>
      <c r="E58" s="217"/>
      <c r="F58" s="217"/>
      <c r="G58" s="218"/>
    </row>
    <row r="59" spans="1:7" ht="34.799999999999997" customHeight="1" x14ac:dyDescent="0.3">
      <c r="A59" s="219"/>
      <c r="B59" s="220"/>
      <c r="C59" s="220"/>
      <c r="D59" s="220"/>
      <c r="E59" s="220"/>
      <c r="F59" s="220"/>
      <c r="G59" s="221"/>
    </row>
    <row r="60" spans="1:7" ht="28.2" x14ac:dyDescent="0.3">
      <c r="A60" s="19" t="s">
        <v>43</v>
      </c>
      <c r="B60" s="9"/>
      <c r="C60" s="10"/>
      <c r="D60" s="10"/>
      <c r="E60" s="10"/>
      <c r="F60" s="11"/>
      <c r="G60" s="11"/>
    </row>
    <row r="61" spans="1:7" x14ac:dyDescent="0.3">
      <c r="A61" s="12" t="s">
        <v>44</v>
      </c>
      <c r="B61" s="149"/>
      <c r="C61" s="150">
        <f>+C62+C72</f>
        <v>173170</v>
      </c>
      <c r="D61" s="150">
        <f>+D62+D72</f>
        <v>173170</v>
      </c>
      <c r="E61" s="150">
        <f>+E62+E73</f>
        <v>63928.939999999995</v>
      </c>
      <c r="F61" s="151"/>
      <c r="G61" s="151"/>
    </row>
    <row r="62" spans="1:7" x14ac:dyDescent="0.3">
      <c r="A62" s="143" t="s">
        <v>189</v>
      </c>
      <c r="B62" s="24"/>
      <c r="C62" s="25">
        <f>+C63+C65+C69+C71</f>
        <v>157000</v>
      </c>
      <c r="D62" s="25">
        <f>+D63+D65+D69+D71</f>
        <v>157000</v>
      </c>
      <c r="E62" s="25">
        <f>+E63+E66+E70</f>
        <v>58875.7</v>
      </c>
      <c r="F62" s="23"/>
      <c r="G62" s="187">
        <f>+E62/D62</f>
        <v>0.37500445859872611</v>
      </c>
    </row>
    <row r="63" spans="1:7" x14ac:dyDescent="0.3">
      <c r="A63" s="145" t="s">
        <v>33</v>
      </c>
      <c r="B63" s="146"/>
      <c r="C63" s="147">
        <v>110000</v>
      </c>
      <c r="D63" s="147">
        <v>110000</v>
      </c>
      <c r="E63" s="25">
        <f>+E64+E65</f>
        <v>35267.06</v>
      </c>
      <c r="F63" s="23"/>
      <c r="G63" s="23"/>
    </row>
    <row r="64" spans="1:7" x14ac:dyDescent="0.3">
      <c r="A64" s="145" t="s">
        <v>190</v>
      </c>
      <c r="B64" s="146"/>
      <c r="C64" s="147"/>
      <c r="D64" s="147"/>
      <c r="E64" s="147">
        <v>30091.29</v>
      </c>
      <c r="F64" s="23"/>
      <c r="G64" s="23"/>
    </row>
    <row r="65" spans="1:7" x14ac:dyDescent="0.3">
      <c r="A65" s="145" t="s">
        <v>38</v>
      </c>
      <c r="B65" s="146"/>
      <c r="C65" s="147">
        <v>20000</v>
      </c>
      <c r="D65" s="147">
        <v>20000</v>
      </c>
      <c r="E65" s="147">
        <v>5175.7700000000004</v>
      </c>
      <c r="F65" s="23"/>
      <c r="G65" s="23"/>
    </row>
    <row r="66" spans="1:7" x14ac:dyDescent="0.3">
      <c r="A66" s="148" t="s">
        <v>5</v>
      </c>
      <c r="B66" s="146"/>
      <c r="C66" s="147"/>
      <c r="D66" s="147"/>
      <c r="E66" s="25">
        <f>+E68+E67+E69</f>
        <v>12545</v>
      </c>
      <c r="F66" s="23"/>
      <c r="G66" s="23"/>
    </row>
    <row r="67" spans="1:7" x14ac:dyDescent="0.3">
      <c r="A67" s="145" t="s">
        <v>9</v>
      </c>
      <c r="B67" s="146"/>
      <c r="C67" s="147"/>
      <c r="D67" s="147"/>
      <c r="E67" s="147">
        <v>500</v>
      </c>
      <c r="F67" s="23"/>
      <c r="G67" s="23"/>
    </row>
    <row r="68" spans="1:7" x14ac:dyDescent="0.3">
      <c r="A68" s="145" t="s">
        <v>15</v>
      </c>
      <c r="B68" s="146"/>
      <c r="C68" s="147"/>
      <c r="D68" s="147"/>
      <c r="E68" s="147">
        <v>2670</v>
      </c>
      <c r="F68" s="23"/>
      <c r="G68" s="23"/>
    </row>
    <row r="69" spans="1:7" x14ac:dyDescent="0.3">
      <c r="A69" s="145"/>
      <c r="B69" s="146"/>
      <c r="C69" s="147">
        <v>15000</v>
      </c>
      <c r="D69" s="147">
        <v>15000</v>
      </c>
      <c r="E69" s="147">
        <v>9375</v>
      </c>
      <c r="F69" s="23"/>
      <c r="G69" s="23"/>
    </row>
    <row r="70" spans="1:7" x14ac:dyDescent="0.3">
      <c r="A70" s="148" t="s">
        <v>28</v>
      </c>
      <c r="B70" s="146"/>
      <c r="C70" s="147"/>
      <c r="D70" s="147"/>
      <c r="E70" s="25">
        <f>+E71</f>
        <v>11063.64</v>
      </c>
      <c r="F70" s="23"/>
      <c r="G70" s="23"/>
    </row>
    <row r="71" spans="1:7" x14ac:dyDescent="0.3">
      <c r="A71" s="145" t="s">
        <v>29</v>
      </c>
      <c r="B71" s="24"/>
      <c r="C71" s="147">
        <v>12000</v>
      </c>
      <c r="D71" s="147">
        <v>12000</v>
      </c>
      <c r="E71" s="147">
        <v>11063.64</v>
      </c>
      <c r="F71" s="23"/>
      <c r="G71" s="23"/>
    </row>
    <row r="72" spans="1:7" x14ac:dyDescent="0.3">
      <c r="A72" s="144" t="s">
        <v>191</v>
      </c>
      <c r="B72" s="24"/>
      <c r="C72" s="25">
        <v>16170</v>
      </c>
      <c r="D72" s="147">
        <f>+C72</f>
        <v>16170</v>
      </c>
      <c r="E72" s="147">
        <f>+E73</f>
        <v>5053.24</v>
      </c>
      <c r="F72" s="23"/>
      <c r="G72" s="187">
        <f>+E72/C72</f>
        <v>0.31250711193568337</v>
      </c>
    </row>
    <row r="73" spans="1:7" x14ac:dyDescent="0.3">
      <c r="A73" s="144" t="s">
        <v>5</v>
      </c>
      <c r="B73" s="24"/>
      <c r="C73" s="25"/>
      <c r="D73" s="25"/>
      <c r="E73" s="25">
        <v>5053.24</v>
      </c>
      <c r="F73" s="23"/>
      <c r="G73" s="23"/>
    </row>
    <row r="74" spans="1:7" x14ac:dyDescent="0.3">
      <c r="A74" s="145" t="s">
        <v>9</v>
      </c>
      <c r="B74" s="24"/>
      <c r="C74" s="25"/>
      <c r="D74" s="25"/>
      <c r="E74" s="147">
        <f>+E73</f>
        <v>5053.24</v>
      </c>
      <c r="F74" s="23"/>
      <c r="G74" s="23"/>
    </row>
    <row r="75" spans="1:7" x14ac:dyDescent="0.3">
      <c r="A75" s="144" t="s">
        <v>45</v>
      </c>
      <c r="B75" s="24"/>
      <c r="C75" s="25"/>
      <c r="D75" s="25"/>
      <c r="E75" s="147"/>
      <c r="F75" s="23"/>
      <c r="G75" s="23"/>
    </row>
    <row r="76" spans="1:7" x14ac:dyDescent="0.3">
      <c r="A76" s="145" t="s">
        <v>9</v>
      </c>
      <c r="B76" s="24"/>
      <c r="C76" s="25">
        <v>70000</v>
      </c>
      <c r="D76" s="25">
        <f>+C76</f>
        <v>70000</v>
      </c>
      <c r="E76" s="147"/>
      <c r="F76" s="23"/>
      <c r="G76" s="23"/>
    </row>
    <row r="77" spans="1:7" x14ac:dyDescent="0.3">
      <c r="A77" s="197" t="s">
        <v>214</v>
      </c>
      <c r="B77" s="198"/>
      <c r="C77" s="198"/>
      <c r="D77" s="198"/>
      <c r="E77" s="198"/>
      <c r="F77" s="198"/>
      <c r="G77" s="199"/>
    </row>
    <row r="78" spans="1:7" x14ac:dyDescent="0.3">
      <c r="A78" s="200"/>
      <c r="B78" s="201"/>
      <c r="C78" s="201"/>
      <c r="D78" s="201"/>
      <c r="E78" s="201"/>
      <c r="F78" s="201"/>
      <c r="G78" s="202"/>
    </row>
    <row r="79" spans="1:7" x14ac:dyDescent="0.3">
      <c r="A79" s="203"/>
      <c r="B79" s="204"/>
      <c r="C79" s="204"/>
      <c r="D79" s="204"/>
      <c r="E79" s="204"/>
      <c r="F79" s="204"/>
      <c r="G79" s="205"/>
    </row>
    <row r="80" spans="1:7" x14ac:dyDescent="0.3">
      <c r="A80" s="12" t="s">
        <v>57</v>
      </c>
      <c r="B80" s="13">
        <f>+B81</f>
        <v>220050.66999999998</v>
      </c>
      <c r="C80" s="14"/>
      <c r="D80" s="14"/>
      <c r="E80" s="14">
        <f>+E81</f>
        <v>201533.04</v>
      </c>
      <c r="F80" s="12"/>
      <c r="G80" s="12"/>
    </row>
    <row r="81" spans="1:7" x14ac:dyDescent="0.3">
      <c r="A81" s="7" t="s">
        <v>45</v>
      </c>
      <c r="B81" s="139">
        <f>+B82+B92+B89</f>
        <v>220050.66999999998</v>
      </c>
      <c r="C81" s="16">
        <f>+C83+C85+C87+C90+C93</f>
        <v>383600</v>
      </c>
      <c r="D81" s="16">
        <f>+D83+D85+D87+D90+D93</f>
        <v>383600</v>
      </c>
      <c r="E81" s="142">
        <f>+E82+E89+E92</f>
        <v>201533.04</v>
      </c>
      <c r="F81" s="156">
        <f>+E81/B81</f>
        <v>0.91584833620365724</v>
      </c>
      <c r="G81" s="157">
        <f>+E81/D81</f>
        <v>0.52537288842544316</v>
      </c>
    </row>
    <row r="82" spans="1:7" x14ac:dyDescent="0.3">
      <c r="A82" s="143" t="s">
        <v>33</v>
      </c>
      <c r="B82" s="15">
        <f>+B83+B85+B87</f>
        <v>188430.66999999998</v>
      </c>
      <c r="C82" s="16"/>
      <c r="D82" s="16"/>
      <c r="E82" s="142">
        <f>+E83+E85+E87</f>
        <v>146068.04</v>
      </c>
      <c r="F82" s="156">
        <f>+E82/B82</f>
        <v>0.77518187458549093</v>
      </c>
      <c r="G82" s="7"/>
    </row>
    <row r="83" spans="1:7" x14ac:dyDescent="0.3">
      <c r="A83" s="7" t="s">
        <v>34</v>
      </c>
      <c r="B83" s="15">
        <v>159028.06</v>
      </c>
      <c r="C83" s="16">
        <v>240000</v>
      </c>
      <c r="D83" s="16">
        <v>240000</v>
      </c>
      <c r="E83" s="16">
        <v>124092.74</v>
      </c>
      <c r="F83" s="156">
        <f t="shared" ref="F83:F93" si="3">+E83/B83</f>
        <v>0.7803197750132902</v>
      </c>
      <c r="G83" s="7"/>
    </row>
    <row r="84" spans="1:7" x14ac:dyDescent="0.3">
      <c r="A84" s="7" t="s">
        <v>35</v>
      </c>
      <c r="B84" s="15">
        <f>+B83</f>
        <v>159028.06</v>
      </c>
      <c r="C84" s="7"/>
      <c r="D84" s="7"/>
      <c r="E84" s="16"/>
      <c r="F84" s="156"/>
      <c r="G84" s="7"/>
    </row>
    <row r="85" spans="1:7" x14ac:dyDescent="0.3">
      <c r="A85" s="7" t="s">
        <v>36</v>
      </c>
      <c r="B85" s="15">
        <v>3163</v>
      </c>
      <c r="C85" s="16">
        <v>12600</v>
      </c>
      <c r="D85" s="16">
        <v>12600</v>
      </c>
      <c r="E85" s="16">
        <v>1500</v>
      </c>
      <c r="F85" s="156">
        <f t="shared" si="3"/>
        <v>0.47423332279481506</v>
      </c>
      <c r="G85" s="7"/>
    </row>
    <row r="86" spans="1:7" x14ac:dyDescent="0.3">
      <c r="A86" s="7" t="s">
        <v>37</v>
      </c>
      <c r="B86" s="15">
        <v>3163</v>
      </c>
      <c r="C86" s="7"/>
      <c r="D86" s="7"/>
      <c r="E86" s="16"/>
      <c r="F86" s="156"/>
      <c r="G86" s="7"/>
    </row>
    <row r="87" spans="1:7" x14ac:dyDescent="0.3">
      <c r="A87" s="7" t="s">
        <v>38</v>
      </c>
      <c r="B87" s="15">
        <v>26239.61</v>
      </c>
      <c r="C87" s="16">
        <v>42000</v>
      </c>
      <c r="D87" s="16">
        <v>42000</v>
      </c>
      <c r="E87" s="16">
        <v>20475.3</v>
      </c>
      <c r="F87" s="156">
        <f t="shared" si="3"/>
        <v>0.78032028677255483</v>
      </c>
      <c r="G87" s="7"/>
    </row>
    <row r="88" spans="1:7" x14ac:dyDescent="0.3">
      <c r="A88" s="7" t="s">
        <v>39</v>
      </c>
      <c r="B88" s="15">
        <f>+B87</f>
        <v>26239.61</v>
      </c>
      <c r="C88" s="7"/>
      <c r="D88" s="7"/>
      <c r="E88" s="16"/>
      <c r="F88" s="156"/>
      <c r="G88" s="7"/>
    </row>
    <row r="89" spans="1:7" x14ac:dyDescent="0.3">
      <c r="A89" s="7" t="s">
        <v>5</v>
      </c>
      <c r="B89" s="15">
        <f>+B90</f>
        <v>6500</v>
      </c>
      <c r="C89" s="16"/>
      <c r="D89" s="16"/>
      <c r="E89" s="142">
        <f>+E90</f>
        <v>4000</v>
      </c>
      <c r="F89" s="156">
        <f t="shared" si="3"/>
        <v>0.61538461538461542</v>
      </c>
      <c r="G89" s="7"/>
    </row>
    <row r="90" spans="1:7" x14ac:dyDescent="0.3">
      <c r="A90" s="7" t="s">
        <v>6</v>
      </c>
      <c r="B90" s="15">
        <v>6500</v>
      </c>
      <c r="C90" s="16">
        <v>9000</v>
      </c>
      <c r="D90" s="16">
        <v>9000</v>
      </c>
      <c r="E90" s="16">
        <v>4000</v>
      </c>
      <c r="F90" s="156">
        <f t="shared" si="3"/>
        <v>0.61538461538461542</v>
      </c>
      <c r="G90" s="7"/>
    </row>
    <row r="91" spans="1:7" x14ac:dyDescent="0.3">
      <c r="A91" s="7" t="s">
        <v>40</v>
      </c>
      <c r="B91" s="15">
        <v>6500</v>
      </c>
      <c r="C91" s="7"/>
      <c r="D91" s="7"/>
      <c r="E91" s="16"/>
      <c r="F91" s="156"/>
      <c r="G91" s="7"/>
    </row>
    <row r="92" spans="1:7" x14ac:dyDescent="0.3">
      <c r="A92" s="7" t="s">
        <v>46</v>
      </c>
      <c r="B92" s="15">
        <v>25120</v>
      </c>
      <c r="C92" s="16"/>
      <c r="D92" s="16"/>
      <c r="E92" s="142">
        <f>+E93</f>
        <v>51465</v>
      </c>
      <c r="F92" s="156">
        <f t="shared" si="3"/>
        <v>2.0487659235668789</v>
      </c>
      <c r="G92" s="7"/>
    </row>
    <row r="93" spans="1:7" x14ac:dyDescent="0.3">
      <c r="A93" s="7" t="s">
        <v>47</v>
      </c>
      <c r="B93" s="15">
        <v>25120</v>
      </c>
      <c r="C93" s="16">
        <v>80000</v>
      </c>
      <c r="D93" s="16">
        <v>80000</v>
      </c>
      <c r="E93" s="16">
        <v>51465</v>
      </c>
      <c r="F93" s="156">
        <f t="shared" si="3"/>
        <v>2.0487659235668789</v>
      </c>
      <c r="G93" s="7"/>
    </row>
    <row r="94" spans="1:7" x14ac:dyDescent="0.3">
      <c r="A94" s="7" t="s">
        <v>49</v>
      </c>
      <c r="B94" s="15">
        <v>25120</v>
      </c>
      <c r="C94" s="7"/>
      <c r="D94" s="7"/>
      <c r="E94" s="16"/>
      <c r="F94" s="7"/>
      <c r="G94" s="7"/>
    </row>
    <row r="95" spans="1:7" x14ac:dyDescent="0.3">
      <c r="A95" s="143" t="s">
        <v>56</v>
      </c>
      <c r="B95" s="139">
        <f>+B96+B101</f>
        <v>77667.38</v>
      </c>
      <c r="C95" s="16">
        <v>133500</v>
      </c>
      <c r="D95" s="16">
        <v>133500</v>
      </c>
      <c r="E95" s="142">
        <f>+E102</f>
        <v>89954.3</v>
      </c>
      <c r="F95" s="155">
        <f>+E95/B95</f>
        <v>1.1581992337066089</v>
      </c>
      <c r="G95" s="157">
        <f>+E95/D95</f>
        <v>0.67381498127340822</v>
      </c>
    </row>
    <row r="96" spans="1:7" x14ac:dyDescent="0.3">
      <c r="A96" s="7" t="s">
        <v>5</v>
      </c>
      <c r="B96" s="17">
        <f>+B97</f>
        <v>338</v>
      </c>
      <c r="C96" s="7"/>
      <c r="D96" s="7"/>
      <c r="E96" s="16"/>
      <c r="F96" s="7"/>
      <c r="G96" s="7"/>
    </row>
    <row r="97" spans="1:9" x14ac:dyDescent="0.3">
      <c r="A97" s="7" t="s">
        <v>9</v>
      </c>
      <c r="B97" s="17">
        <v>338</v>
      </c>
      <c r="C97" s="7"/>
      <c r="D97" s="7"/>
      <c r="E97" s="7"/>
      <c r="F97" s="7"/>
      <c r="G97" s="7"/>
    </row>
    <row r="98" spans="1:9" x14ac:dyDescent="0.3">
      <c r="A98" s="7" t="s">
        <v>10</v>
      </c>
      <c r="B98" s="17"/>
      <c r="C98" s="7"/>
      <c r="D98" s="7"/>
      <c r="E98" s="7"/>
      <c r="F98" s="7"/>
      <c r="G98" s="7"/>
    </row>
    <row r="99" spans="1:9" x14ac:dyDescent="0.3">
      <c r="A99" s="7" t="s">
        <v>15</v>
      </c>
      <c r="B99" s="17"/>
      <c r="C99" s="7"/>
      <c r="D99" s="7"/>
      <c r="E99" s="16"/>
      <c r="F99" s="7"/>
      <c r="G99" s="7"/>
    </row>
    <row r="100" spans="1:9" x14ac:dyDescent="0.3">
      <c r="A100" s="7" t="s">
        <v>19</v>
      </c>
      <c r="B100" s="17"/>
      <c r="C100" s="7"/>
      <c r="D100" s="7"/>
      <c r="E100" s="16"/>
      <c r="F100" s="7"/>
      <c r="G100" s="7"/>
    </row>
    <row r="101" spans="1:9" x14ac:dyDescent="0.3">
      <c r="A101" s="7" t="s">
        <v>46</v>
      </c>
      <c r="B101" s="15">
        <f>+B102</f>
        <v>77329.38</v>
      </c>
      <c r="C101" s="16"/>
      <c r="D101" s="16"/>
      <c r="E101" s="16"/>
      <c r="F101" s="7"/>
      <c r="G101" s="7"/>
    </row>
    <row r="102" spans="1:9" x14ac:dyDescent="0.3">
      <c r="A102" s="7" t="s">
        <v>47</v>
      </c>
      <c r="B102" s="15">
        <v>77329.38</v>
      </c>
      <c r="C102" s="16"/>
      <c r="D102" s="16"/>
      <c r="E102" s="142">
        <v>89954.3</v>
      </c>
      <c r="F102" s="7"/>
      <c r="G102" s="155">
        <f>+E102/D95</f>
        <v>0.67381498127340822</v>
      </c>
    </row>
    <row r="103" spans="1:9" x14ac:dyDescent="0.3">
      <c r="A103" s="7" t="s">
        <v>48</v>
      </c>
      <c r="B103" s="17"/>
      <c r="C103" s="7"/>
      <c r="D103" s="7"/>
      <c r="E103" s="16"/>
      <c r="F103" s="7"/>
      <c r="G103" s="7"/>
    </row>
    <row r="104" spans="1:9" x14ac:dyDescent="0.3">
      <c r="A104" s="7" t="s">
        <v>49</v>
      </c>
      <c r="B104" s="15"/>
      <c r="C104" s="7"/>
      <c r="D104" s="7"/>
      <c r="E104" s="16"/>
      <c r="F104" s="7"/>
      <c r="G104" s="7"/>
    </row>
    <row r="105" spans="1:9" ht="14.4" customHeight="1" x14ac:dyDescent="0.3">
      <c r="A105" s="216" t="s">
        <v>215</v>
      </c>
      <c r="B105" s="217"/>
      <c r="C105" s="217"/>
      <c r="D105" s="217"/>
      <c r="E105" s="217"/>
      <c r="F105" s="217"/>
      <c r="G105" s="218"/>
      <c r="H105" s="26"/>
      <c r="I105" s="26"/>
    </row>
    <row r="106" spans="1:9" ht="56.4" customHeight="1" x14ac:dyDescent="0.3">
      <c r="A106" s="219"/>
      <c r="B106" s="220"/>
      <c r="C106" s="220"/>
      <c r="D106" s="220"/>
      <c r="E106" s="220"/>
      <c r="F106" s="220"/>
      <c r="G106" s="221"/>
      <c r="H106" s="26"/>
      <c r="I106" s="26"/>
    </row>
    <row r="107" spans="1:9" x14ac:dyDescent="0.3">
      <c r="A107" s="12" t="s">
        <v>58</v>
      </c>
      <c r="B107" s="13">
        <v>13644.77</v>
      </c>
      <c r="C107" s="14"/>
      <c r="D107" s="14"/>
      <c r="E107" s="14"/>
      <c r="F107" s="12"/>
      <c r="G107" s="12"/>
    </row>
    <row r="108" spans="1:9" x14ac:dyDescent="0.3">
      <c r="A108" s="7" t="s">
        <v>45</v>
      </c>
      <c r="B108" s="15">
        <v>13644.77</v>
      </c>
      <c r="C108" s="16"/>
      <c r="D108" s="16"/>
      <c r="E108" s="16"/>
      <c r="F108" s="7"/>
      <c r="G108" s="7"/>
    </row>
    <row r="109" spans="1:9" x14ac:dyDescent="0.3">
      <c r="A109" s="7" t="s">
        <v>5</v>
      </c>
      <c r="B109" s="15">
        <f>+B108</f>
        <v>13644.77</v>
      </c>
      <c r="C109" s="16"/>
      <c r="D109" s="16"/>
      <c r="E109" s="16"/>
      <c r="F109" s="7"/>
      <c r="G109" s="7"/>
    </row>
    <row r="110" spans="1:9" x14ac:dyDescent="0.3">
      <c r="A110" s="7" t="s">
        <v>9</v>
      </c>
      <c r="B110" s="15"/>
      <c r="C110" s="7"/>
      <c r="D110" s="7"/>
      <c r="E110" s="7"/>
      <c r="F110" s="7"/>
      <c r="G110" s="7"/>
    </row>
    <row r="111" spans="1:9" x14ac:dyDescent="0.3">
      <c r="A111" s="7" t="s">
        <v>10</v>
      </c>
      <c r="B111" s="15"/>
      <c r="C111" s="7"/>
      <c r="D111" s="7"/>
      <c r="E111" s="7"/>
      <c r="F111" s="7"/>
      <c r="G111" s="7"/>
    </row>
    <row r="112" spans="1:9" x14ac:dyDescent="0.3">
      <c r="A112" s="7" t="s">
        <v>23</v>
      </c>
      <c r="B112" s="15">
        <v>13644.77</v>
      </c>
      <c r="C112" s="16"/>
      <c r="D112" s="16"/>
      <c r="E112" s="16"/>
      <c r="F112" s="7"/>
      <c r="G112" s="7"/>
    </row>
    <row r="113" spans="1:9" x14ac:dyDescent="0.3">
      <c r="A113" s="7" t="s">
        <v>59</v>
      </c>
      <c r="B113" s="15">
        <f>+B112</f>
        <v>13644.77</v>
      </c>
      <c r="C113" s="7"/>
      <c r="D113" s="7"/>
      <c r="E113" s="16"/>
      <c r="F113" s="7"/>
      <c r="G113" s="7"/>
    </row>
    <row r="114" spans="1:9" ht="37.200000000000003" customHeight="1" x14ac:dyDescent="0.35">
      <c r="A114" s="193" t="s">
        <v>216</v>
      </c>
      <c r="B114" s="194"/>
      <c r="C114" s="194"/>
      <c r="D114" s="194"/>
      <c r="E114" s="194"/>
      <c r="F114" s="194"/>
      <c r="G114" s="195"/>
    </row>
    <row r="115" spans="1:9" x14ac:dyDescent="0.3">
      <c r="A115" s="12" t="s">
        <v>60</v>
      </c>
      <c r="B115" s="13">
        <f>+B116</f>
        <v>65544.799999999988</v>
      </c>
      <c r="C115" s="14"/>
      <c r="D115" s="14"/>
      <c r="E115" s="14"/>
      <c r="F115" s="12"/>
      <c r="G115" s="12"/>
    </row>
    <row r="116" spans="1:9" x14ac:dyDescent="0.3">
      <c r="A116" s="7" t="s">
        <v>45</v>
      </c>
      <c r="B116" s="15">
        <f>+B117+B125</f>
        <v>65544.799999999988</v>
      </c>
      <c r="C116" s="16">
        <f>+C118+C120+C122+C125</f>
        <v>165200</v>
      </c>
      <c r="D116" s="16">
        <f>+D118+D120+D122+D125</f>
        <v>165200</v>
      </c>
      <c r="E116" s="142">
        <f>+E117+E124</f>
        <v>72066.64</v>
      </c>
      <c r="F116" s="156">
        <f>+E116/B116</f>
        <v>1.0995020199924328</v>
      </c>
      <c r="G116" s="156">
        <f>+E116/D116</f>
        <v>0.43623874092009685</v>
      </c>
    </row>
    <row r="117" spans="1:9" x14ac:dyDescent="0.3">
      <c r="A117" s="143" t="s">
        <v>33</v>
      </c>
      <c r="B117" s="15">
        <f>+B118+B120+B122</f>
        <v>64044.799999999996</v>
      </c>
      <c r="C117" s="16"/>
      <c r="D117" s="16"/>
      <c r="E117" s="16">
        <f>+E118+E120+E122</f>
        <v>72066.64</v>
      </c>
      <c r="F117" s="7"/>
      <c r="G117" s="7"/>
    </row>
    <row r="118" spans="1:9" x14ac:dyDescent="0.3">
      <c r="A118" s="7" t="s">
        <v>34</v>
      </c>
      <c r="B118" s="15">
        <f>+B119</f>
        <v>52259.06</v>
      </c>
      <c r="C118" s="16">
        <v>126000</v>
      </c>
      <c r="D118" s="16">
        <v>126000</v>
      </c>
      <c r="E118" s="16">
        <v>60572.22</v>
      </c>
      <c r="F118" s="156">
        <f>+E118/B118</f>
        <v>1.1590759573555285</v>
      </c>
      <c r="G118" s="156">
        <f>+E118/D118</f>
        <v>0.48073190476190475</v>
      </c>
    </row>
    <row r="119" spans="1:9" x14ac:dyDescent="0.3">
      <c r="A119" s="7" t="s">
        <v>35</v>
      </c>
      <c r="B119" s="15">
        <v>52259.06</v>
      </c>
      <c r="C119" s="7"/>
      <c r="D119" s="7"/>
      <c r="E119" s="16"/>
      <c r="F119" s="7"/>
      <c r="G119" s="7"/>
    </row>
    <row r="120" spans="1:9" x14ac:dyDescent="0.3">
      <c r="A120" s="7" t="s">
        <v>36</v>
      </c>
      <c r="B120" s="15">
        <v>3163</v>
      </c>
      <c r="C120" s="16">
        <v>4600</v>
      </c>
      <c r="D120" s="16">
        <v>4600</v>
      </c>
      <c r="E120" s="16">
        <v>1500</v>
      </c>
      <c r="F120" s="156">
        <f>+E120/B120</f>
        <v>0.47423332279481506</v>
      </c>
      <c r="G120" s="156">
        <f>+E120/D120</f>
        <v>0.32608695652173914</v>
      </c>
    </row>
    <row r="121" spans="1:9" x14ac:dyDescent="0.3">
      <c r="A121" s="7" t="s">
        <v>37</v>
      </c>
      <c r="B121" s="15">
        <v>3163</v>
      </c>
      <c r="C121" s="7"/>
      <c r="D121" s="7"/>
      <c r="E121" s="16"/>
      <c r="F121" s="7"/>
      <c r="G121" s="7"/>
    </row>
    <row r="122" spans="1:9" x14ac:dyDescent="0.3">
      <c r="A122" s="7" t="s">
        <v>38</v>
      </c>
      <c r="B122" s="15">
        <v>8622.74</v>
      </c>
      <c r="C122" s="16">
        <v>22000</v>
      </c>
      <c r="D122" s="16">
        <v>22000</v>
      </c>
      <c r="E122" s="16">
        <v>9994.42</v>
      </c>
      <c r="F122" s="7"/>
      <c r="G122" s="7"/>
    </row>
    <row r="123" spans="1:9" x14ac:dyDescent="0.3">
      <c r="A123" s="7" t="s">
        <v>39</v>
      </c>
      <c r="B123" s="15">
        <f>+B122</f>
        <v>8622.74</v>
      </c>
      <c r="C123" s="7"/>
      <c r="D123" s="7"/>
      <c r="E123" s="16"/>
      <c r="F123" s="7"/>
      <c r="G123" s="7"/>
    </row>
    <row r="124" spans="1:9" x14ac:dyDescent="0.3">
      <c r="A124" s="7" t="s">
        <v>5</v>
      </c>
      <c r="B124" s="15">
        <v>1500</v>
      </c>
      <c r="C124" s="16"/>
      <c r="D124" s="16"/>
      <c r="E124" s="142"/>
      <c r="F124" s="7"/>
      <c r="G124" s="7"/>
    </row>
    <row r="125" spans="1:9" x14ac:dyDescent="0.3">
      <c r="A125" s="7" t="s">
        <v>6</v>
      </c>
      <c r="B125" s="15">
        <v>1500</v>
      </c>
      <c r="C125" s="16">
        <f>12000+600</f>
        <v>12600</v>
      </c>
      <c r="D125" s="16">
        <f>+C125</f>
        <v>12600</v>
      </c>
      <c r="E125" s="16">
        <v>6200</v>
      </c>
      <c r="F125" s="156">
        <f>+E125/B125</f>
        <v>4.1333333333333337</v>
      </c>
      <c r="G125" s="156">
        <f>+E125/D125</f>
        <v>0.49206349206349204</v>
      </c>
    </row>
    <row r="126" spans="1:9" s="26" customFormat="1" ht="19.2" customHeight="1" x14ac:dyDescent="0.3">
      <c r="A126" s="7" t="s">
        <v>40</v>
      </c>
      <c r="B126" s="15">
        <v>1500</v>
      </c>
      <c r="C126" s="7"/>
      <c r="D126" s="7"/>
      <c r="E126" s="16"/>
      <c r="F126" s="7"/>
      <c r="G126" s="7"/>
      <c r="H126"/>
      <c r="I126"/>
    </row>
    <row r="127" spans="1:9" s="26" customFormat="1" ht="19.2" customHeight="1" x14ac:dyDescent="0.3">
      <c r="A127" s="226" t="s">
        <v>217</v>
      </c>
      <c r="B127" s="227"/>
      <c r="C127" s="227"/>
      <c r="D127" s="227"/>
      <c r="E127" s="227"/>
      <c r="F127" s="227"/>
      <c r="G127" s="228"/>
      <c r="H127"/>
      <c r="I127"/>
    </row>
    <row r="128" spans="1:9" ht="40.200000000000003" customHeight="1" x14ac:dyDescent="0.3">
      <c r="A128" s="229"/>
      <c r="B128" s="230"/>
      <c r="C128" s="230"/>
      <c r="D128" s="230"/>
      <c r="E128" s="230"/>
      <c r="F128" s="230"/>
      <c r="G128" s="231"/>
    </row>
    <row r="129" spans="1:7" x14ac:dyDescent="0.3">
      <c r="A129" s="12" t="s">
        <v>61</v>
      </c>
      <c r="B129" s="13"/>
      <c r="C129" s="14">
        <f>+C130+C142</f>
        <v>172000</v>
      </c>
      <c r="D129" s="14">
        <f>+C129</f>
        <v>172000</v>
      </c>
      <c r="E129" s="14"/>
      <c r="F129" s="12"/>
      <c r="G129" s="12"/>
    </row>
    <row r="130" spans="1:7" x14ac:dyDescent="0.3">
      <c r="A130" s="7" t="s">
        <v>187</v>
      </c>
      <c r="B130" s="15">
        <f>+B131+B138</f>
        <v>98583.92</v>
      </c>
      <c r="C130" s="16">
        <f>+C131</f>
        <v>172000</v>
      </c>
      <c r="D130" s="16">
        <f>+C130</f>
        <v>172000</v>
      </c>
      <c r="E130" s="142">
        <f>+E131+E138</f>
        <v>103920.54</v>
      </c>
      <c r="F130" s="156">
        <f>+E130/B130</f>
        <v>1.0541327632335984</v>
      </c>
      <c r="G130" s="156">
        <f>+E130/D130</f>
        <v>0.60418918604651162</v>
      </c>
    </row>
    <row r="131" spans="1:7" x14ac:dyDescent="0.3">
      <c r="A131" s="143" t="s">
        <v>33</v>
      </c>
      <c r="B131" s="15">
        <f>+B132+B134+B136</f>
        <v>95833.919999999998</v>
      </c>
      <c r="C131" s="16">
        <f>+C132+C134+C136+C139</f>
        <v>172000</v>
      </c>
      <c r="D131" s="16">
        <f>+D132+D134+D136+D139</f>
        <v>172000</v>
      </c>
      <c r="E131" s="142">
        <f>+E132+E134+E136</f>
        <v>99920.54</v>
      </c>
      <c r="F131" s="7"/>
      <c r="G131" s="7"/>
    </row>
    <row r="132" spans="1:7" x14ac:dyDescent="0.3">
      <c r="A132" s="7" t="s">
        <v>34</v>
      </c>
      <c r="B132" s="15">
        <v>77110.62</v>
      </c>
      <c r="C132" s="16">
        <v>128000</v>
      </c>
      <c r="D132" s="16">
        <v>128000</v>
      </c>
      <c r="E132" s="16">
        <v>80618.45</v>
      </c>
      <c r="F132" s="156">
        <f>+E132/B132</f>
        <v>1.0454908805038787</v>
      </c>
      <c r="G132" s="156">
        <f>+E132/D132</f>
        <v>0.62983164062499997</v>
      </c>
    </row>
    <row r="133" spans="1:7" x14ac:dyDescent="0.3">
      <c r="A133" s="7" t="s">
        <v>35</v>
      </c>
      <c r="B133" s="15">
        <f>+B132</f>
        <v>77110.62</v>
      </c>
      <c r="C133" s="16"/>
      <c r="D133" s="16"/>
      <c r="E133" s="16"/>
      <c r="F133" s="156"/>
      <c r="G133" s="7"/>
    </row>
    <row r="134" spans="1:7" x14ac:dyDescent="0.3">
      <c r="A134" s="7" t="s">
        <v>36</v>
      </c>
      <c r="B134" s="15">
        <v>6000</v>
      </c>
      <c r="C134" s="16">
        <v>15600</v>
      </c>
      <c r="D134" s="16">
        <v>15600</v>
      </c>
      <c r="E134" s="16">
        <v>6000</v>
      </c>
      <c r="F134" s="7"/>
      <c r="G134" s="7"/>
    </row>
    <row r="135" spans="1:7" ht="33.6" customHeight="1" x14ac:dyDescent="0.3">
      <c r="A135" s="7" t="s">
        <v>37</v>
      </c>
      <c r="B135" s="15">
        <v>6000</v>
      </c>
      <c r="C135" s="16"/>
      <c r="D135" s="16"/>
      <c r="E135" s="16"/>
      <c r="F135" s="156"/>
      <c r="G135" s="7"/>
    </row>
    <row r="136" spans="1:7" x14ac:dyDescent="0.3">
      <c r="A136" s="7" t="s">
        <v>38</v>
      </c>
      <c r="B136" s="15">
        <v>12723.3</v>
      </c>
      <c r="C136" s="16">
        <v>22900</v>
      </c>
      <c r="D136" s="16">
        <v>22900</v>
      </c>
      <c r="E136" s="16">
        <v>13302.09</v>
      </c>
      <c r="F136" s="156">
        <f t="shared" ref="F136" si="4">+E136/B136</f>
        <v>1.0454905566951971</v>
      </c>
      <c r="G136" s="156">
        <f>+E136/D136</f>
        <v>0.58087729257641918</v>
      </c>
    </row>
    <row r="137" spans="1:7" x14ac:dyDescent="0.3">
      <c r="A137" s="7" t="s">
        <v>39</v>
      </c>
      <c r="B137" s="15">
        <f>+B136</f>
        <v>12723.3</v>
      </c>
      <c r="C137" s="16"/>
      <c r="D137" s="16"/>
      <c r="E137" s="16"/>
      <c r="F137" s="7"/>
      <c r="G137" s="156"/>
    </row>
    <row r="138" spans="1:7" x14ac:dyDescent="0.3">
      <c r="A138" s="7" t="s">
        <v>5</v>
      </c>
      <c r="B138" s="140">
        <v>2750</v>
      </c>
      <c r="C138" s="16"/>
      <c r="D138" s="16"/>
      <c r="E138" s="142">
        <f>+E139</f>
        <v>4000</v>
      </c>
      <c r="F138" s="156">
        <f t="shared" ref="F138:F139" si="5">+E138/B138</f>
        <v>1.4545454545454546</v>
      </c>
      <c r="G138" s="156"/>
    </row>
    <row r="139" spans="1:7" x14ac:dyDescent="0.3">
      <c r="A139" s="7" t="s">
        <v>6</v>
      </c>
      <c r="B139" s="140">
        <v>2750</v>
      </c>
      <c r="C139" s="16">
        <v>5500</v>
      </c>
      <c r="D139" s="16">
        <v>5500</v>
      </c>
      <c r="E139" s="16">
        <v>4000</v>
      </c>
      <c r="F139" s="156">
        <f t="shared" si="5"/>
        <v>1.4545454545454546</v>
      </c>
      <c r="G139" s="156">
        <f>+E139/D139</f>
        <v>0.72727272727272729</v>
      </c>
    </row>
    <row r="140" spans="1:7" x14ac:dyDescent="0.3">
      <c r="A140" s="7" t="s">
        <v>40</v>
      </c>
      <c r="B140" s="140">
        <v>2750</v>
      </c>
      <c r="C140" s="16"/>
      <c r="D140" s="16"/>
      <c r="E140" s="7"/>
      <c r="F140" s="7"/>
      <c r="G140" s="7"/>
    </row>
    <row r="141" spans="1:7" ht="36" customHeight="1" x14ac:dyDescent="0.3">
      <c r="A141" s="7" t="s">
        <v>188</v>
      </c>
      <c r="B141" s="15"/>
      <c r="C141" s="16"/>
      <c r="D141" s="16"/>
      <c r="E141" s="16"/>
      <c r="F141" s="7"/>
      <c r="G141" s="7"/>
    </row>
    <row r="142" spans="1:7" x14ac:dyDescent="0.3">
      <c r="A142" s="7" t="s">
        <v>33</v>
      </c>
      <c r="B142" s="15"/>
      <c r="C142" s="16"/>
      <c r="D142" s="16"/>
      <c r="E142" s="16"/>
      <c r="F142" s="7"/>
      <c r="G142" s="7"/>
    </row>
    <row r="143" spans="1:7" x14ac:dyDescent="0.3">
      <c r="A143" s="7" t="s">
        <v>34</v>
      </c>
      <c r="B143" s="15"/>
      <c r="C143" s="16">
        <v>70500</v>
      </c>
      <c r="D143" s="16">
        <v>70500</v>
      </c>
      <c r="E143" s="16"/>
      <c r="F143" s="7"/>
      <c r="G143" s="7"/>
    </row>
    <row r="144" spans="1:7" x14ac:dyDescent="0.3">
      <c r="A144" s="7" t="s">
        <v>35</v>
      </c>
      <c r="B144" s="15"/>
      <c r="C144" s="7"/>
      <c r="D144" s="7"/>
      <c r="E144" s="16"/>
      <c r="F144" s="7"/>
      <c r="G144" s="7"/>
    </row>
    <row r="145" spans="1:9" x14ac:dyDescent="0.3">
      <c r="A145" s="7" t="s">
        <v>36</v>
      </c>
      <c r="B145" s="15"/>
      <c r="C145" s="16">
        <v>3000</v>
      </c>
      <c r="D145" s="16">
        <v>3000</v>
      </c>
      <c r="E145" s="16"/>
      <c r="F145" s="7"/>
      <c r="G145" s="7"/>
    </row>
    <row r="146" spans="1:9" x14ac:dyDescent="0.3">
      <c r="A146" s="7" t="s">
        <v>37</v>
      </c>
      <c r="B146" s="15"/>
      <c r="C146" s="7"/>
      <c r="D146" s="7"/>
      <c r="E146" s="16"/>
      <c r="F146" s="7"/>
      <c r="G146" s="7"/>
    </row>
    <row r="147" spans="1:9" x14ac:dyDescent="0.3">
      <c r="A147" s="7" t="s">
        <v>38</v>
      </c>
      <c r="B147" s="15"/>
      <c r="C147" s="16">
        <v>16000</v>
      </c>
      <c r="D147" s="16">
        <v>16000</v>
      </c>
      <c r="E147" s="16"/>
      <c r="F147" s="7"/>
      <c r="G147" s="7"/>
    </row>
    <row r="148" spans="1:9" x14ac:dyDescent="0.3">
      <c r="A148" s="7" t="s">
        <v>39</v>
      </c>
      <c r="B148" s="15"/>
      <c r="C148" s="7"/>
      <c r="D148" s="7"/>
      <c r="E148" s="16"/>
      <c r="F148" s="7"/>
      <c r="G148" s="7"/>
    </row>
    <row r="149" spans="1:9" x14ac:dyDescent="0.3">
      <c r="A149" s="7" t="s">
        <v>5</v>
      </c>
      <c r="B149" s="15"/>
      <c r="C149" s="16"/>
      <c r="D149" s="16"/>
      <c r="E149" s="16"/>
      <c r="F149" s="7"/>
      <c r="G149" s="7"/>
    </row>
    <row r="150" spans="1:9" x14ac:dyDescent="0.3">
      <c r="A150" s="7" t="s">
        <v>6</v>
      </c>
      <c r="B150" s="15"/>
      <c r="C150" s="16">
        <v>2500</v>
      </c>
      <c r="D150" s="16">
        <v>2500</v>
      </c>
      <c r="E150" s="16"/>
      <c r="F150" s="7"/>
      <c r="G150" s="7"/>
    </row>
    <row r="151" spans="1:9" x14ac:dyDescent="0.3">
      <c r="A151" s="7" t="s">
        <v>40</v>
      </c>
      <c r="B151" s="15"/>
      <c r="C151" s="7"/>
      <c r="D151" s="7"/>
      <c r="E151" s="16"/>
      <c r="F151" s="7"/>
      <c r="G151" s="7"/>
    </row>
    <row r="152" spans="1:9" ht="33.6" customHeight="1" x14ac:dyDescent="0.3">
      <c r="A152" s="190" t="s">
        <v>220</v>
      </c>
      <c r="B152" s="191"/>
      <c r="C152" s="191"/>
      <c r="D152" s="191"/>
      <c r="E152" s="191"/>
      <c r="F152" s="191"/>
      <c r="G152" s="192"/>
      <c r="H152" s="27"/>
      <c r="I152" s="27"/>
    </row>
    <row r="153" spans="1:9" x14ac:dyDescent="0.3">
      <c r="A153" s="12" t="s">
        <v>63</v>
      </c>
      <c r="B153" s="13">
        <f>+B158</f>
        <v>11612.68</v>
      </c>
      <c r="C153" s="14">
        <v>15500</v>
      </c>
      <c r="D153" s="14">
        <v>15500</v>
      </c>
      <c r="E153" s="14">
        <f>+E159</f>
        <v>11432.27</v>
      </c>
      <c r="F153" s="184">
        <f>+E153/B153</f>
        <v>0.98446439581560852</v>
      </c>
      <c r="G153" s="184">
        <f>+E153/D153</f>
        <v>0.73756580645161296</v>
      </c>
      <c r="I153" s="31"/>
    </row>
    <row r="154" spans="1:9" x14ac:dyDescent="0.3">
      <c r="A154" s="7" t="s">
        <v>64</v>
      </c>
      <c r="B154" s="17"/>
      <c r="C154" s="16"/>
      <c r="D154" s="16"/>
      <c r="E154" s="16"/>
      <c r="F154" s="7"/>
      <c r="G154" s="7"/>
    </row>
    <row r="155" spans="1:9" x14ac:dyDescent="0.3">
      <c r="A155" s="7" t="s">
        <v>5</v>
      </c>
      <c r="B155" s="17">
        <v>0</v>
      </c>
      <c r="C155" s="16"/>
      <c r="D155" s="16"/>
      <c r="E155" s="16"/>
      <c r="F155" s="7"/>
      <c r="G155" s="7"/>
    </row>
    <row r="156" spans="1:9" x14ac:dyDescent="0.3">
      <c r="A156" s="7" t="s">
        <v>9</v>
      </c>
      <c r="B156" s="17">
        <v>0</v>
      </c>
      <c r="C156" s="16"/>
      <c r="D156" s="16"/>
      <c r="E156" s="16"/>
      <c r="F156" s="7"/>
      <c r="G156" s="7"/>
    </row>
    <row r="157" spans="1:9" x14ac:dyDescent="0.3">
      <c r="A157" s="7" t="s">
        <v>65</v>
      </c>
      <c r="B157" s="17">
        <v>0</v>
      </c>
      <c r="C157" s="7"/>
      <c r="D157" s="7"/>
      <c r="E157" s="16"/>
      <c r="F157" s="7"/>
      <c r="G157" s="7"/>
    </row>
    <row r="158" spans="1:9" x14ac:dyDescent="0.3">
      <c r="A158" s="7" t="s">
        <v>62</v>
      </c>
      <c r="B158" s="15">
        <v>11612.68</v>
      </c>
      <c r="C158" s="16">
        <v>15500</v>
      </c>
      <c r="D158" s="16">
        <v>15500</v>
      </c>
      <c r="E158" s="16"/>
      <c r="F158" s="7"/>
      <c r="G158" s="7"/>
    </row>
    <row r="159" spans="1:9" x14ac:dyDescent="0.3">
      <c r="A159" s="7" t="s">
        <v>5</v>
      </c>
      <c r="B159" s="15">
        <f>+B158</f>
        <v>11612.68</v>
      </c>
      <c r="C159" s="16">
        <v>15500</v>
      </c>
      <c r="D159" s="16">
        <v>15500</v>
      </c>
      <c r="E159" s="142">
        <f>+E160</f>
        <v>11432.27</v>
      </c>
      <c r="F159" s="155">
        <f>+E159/B159</f>
        <v>0.98446439581560852</v>
      </c>
      <c r="G159" s="188">
        <f>+G153</f>
        <v>0.73756580645161296</v>
      </c>
    </row>
    <row r="160" spans="1:9" x14ac:dyDescent="0.3">
      <c r="A160" s="7" t="s">
        <v>9</v>
      </c>
      <c r="B160" s="15">
        <f>+B158</f>
        <v>11612.68</v>
      </c>
      <c r="C160" s="16"/>
      <c r="D160" s="16"/>
      <c r="E160" s="16">
        <v>11432.27</v>
      </c>
      <c r="F160" s="7"/>
      <c r="G160" s="7"/>
    </row>
    <row r="161" spans="1:7" x14ac:dyDescent="0.3">
      <c r="A161" s="7" t="s">
        <v>65</v>
      </c>
      <c r="B161" s="15">
        <f>+B160</f>
        <v>11612.68</v>
      </c>
      <c r="C161" s="7"/>
      <c r="D161" s="7"/>
      <c r="E161" s="16"/>
      <c r="F161" s="7"/>
      <c r="G161" s="7"/>
    </row>
    <row r="162" spans="1:7" ht="36" customHeight="1" x14ac:dyDescent="0.3">
      <c r="A162" s="206" t="s">
        <v>218</v>
      </c>
      <c r="B162" s="207"/>
      <c r="C162" s="207"/>
      <c r="D162" s="207"/>
      <c r="E162" s="207"/>
      <c r="F162" s="207"/>
      <c r="G162" s="208"/>
    </row>
    <row r="163" spans="1:7" ht="28.2" x14ac:dyDescent="0.3">
      <c r="A163" s="19" t="s">
        <v>66</v>
      </c>
      <c r="B163" s="9"/>
      <c r="C163" s="10"/>
      <c r="D163" s="10"/>
      <c r="E163" s="10"/>
      <c r="F163" s="11"/>
      <c r="G163" s="11"/>
    </row>
    <row r="164" spans="1:7" x14ac:dyDescent="0.3">
      <c r="A164" s="12" t="s">
        <v>67</v>
      </c>
      <c r="B164" s="13"/>
      <c r="C164" s="14"/>
      <c r="D164" s="14"/>
      <c r="E164" s="14"/>
      <c r="F164" s="12"/>
      <c r="G164" s="12"/>
    </row>
    <row r="165" spans="1:7" x14ac:dyDescent="0.3">
      <c r="A165" s="7" t="s">
        <v>4</v>
      </c>
      <c r="B165" s="15">
        <v>5902</v>
      </c>
      <c r="C165" s="16"/>
      <c r="D165" s="16"/>
      <c r="E165" s="16"/>
      <c r="F165" s="7"/>
      <c r="G165" s="7"/>
    </row>
    <row r="166" spans="1:7" x14ac:dyDescent="0.3">
      <c r="A166" s="7" t="s">
        <v>51</v>
      </c>
      <c r="B166" s="15">
        <f>+B165</f>
        <v>5902</v>
      </c>
      <c r="C166" s="16"/>
      <c r="D166" s="16"/>
      <c r="E166" s="16"/>
      <c r="F166" s="7"/>
      <c r="G166" s="7"/>
    </row>
    <row r="167" spans="1:7" x14ac:dyDescent="0.3">
      <c r="A167" s="7" t="s">
        <v>52</v>
      </c>
      <c r="B167" s="15">
        <f>+B166</f>
        <v>5902</v>
      </c>
      <c r="C167" s="16"/>
      <c r="D167" s="16"/>
      <c r="E167" s="16"/>
      <c r="F167" s="7"/>
      <c r="G167" s="7"/>
    </row>
    <row r="168" spans="1:7" x14ac:dyDescent="0.3">
      <c r="A168" s="7" t="s">
        <v>53</v>
      </c>
      <c r="B168" s="15">
        <f>+B167</f>
        <v>5902</v>
      </c>
      <c r="C168" s="7"/>
      <c r="D168" s="7"/>
      <c r="E168" s="16"/>
      <c r="F168" s="7"/>
      <c r="G168" s="7"/>
    </row>
    <row r="169" spans="1:7" x14ac:dyDescent="0.3">
      <c r="A169" s="7" t="s">
        <v>54</v>
      </c>
      <c r="B169" s="15"/>
      <c r="C169" s="16"/>
      <c r="D169" s="16"/>
      <c r="E169" s="16"/>
      <c r="F169" s="7"/>
      <c r="G169" s="7"/>
    </row>
    <row r="170" spans="1:7" x14ac:dyDescent="0.3">
      <c r="A170" s="7" t="s">
        <v>55</v>
      </c>
      <c r="B170" s="15"/>
      <c r="C170" s="7"/>
      <c r="D170" s="7"/>
      <c r="E170" s="16"/>
      <c r="F170" s="7"/>
      <c r="G170" s="7"/>
    </row>
    <row r="171" spans="1:7" ht="31.8" customHeight="1" x14ac:dyDescent="0.35">
      <c r="A171" s="193" t="s">
        <v>219</v>
      </c>
      <c r="B171" s="194"/>
      <c r="C171" s="194"/>
      <c r="D171" s="194"/>
      <c r="E171" s="194"/>
      <c r="F171" s="194"/>
      <c r="G171" s="195"/>
    </row>
    <row r="172" spans="1:7" x14ac:dyDescent="0.3">
      <c r="A172" s="211"/>
      <c r="B172" s="212"/>
      <c r="C172" s="212"/>
      <c r="D172" s="212"/>
      <c r="E172" s="212"/>
      <c r="F172" s="212"/>
      <c r="G172" s="212"/>
    </row>
    <row r="173" spans="1:7" x14ac:dyDescent="0.3">
      <c r="A173" s="213"/>
      <c r="B173" s="214"/>
      <c r="C173" s="214"/>
      <c r="D173" s="214"/>
      <c r="E173" s="214"/>
      <c r="F173" s="214"/>
      <c r="G173" s="214"/>
    </row>
    <row r="174" spans="1:7" ht="26.4" customHeight="1" x14ac:dyDescent="0.3">
      <c r="A174" s="209" t="s">
        <v>80</v>
      </c>
      <c r="B174" s="210"/>
      <c r="C174" s="210"/>
      <c r="D174" s="210"/>
      <c r="E174" s="210"/>
      <c r="F174" s="210"/>
      <c r="G174" s="210"/>
    </row>
    <row r="175" spans="1:7" ht="28.2" x14ac:dyDescent="0.3">
      <c r="A175" s="138" t="s">
        <v>80</v>
      </c>
      <c r="B175" s="141" t="s">
        <v>69</v>
      </c>
      <c r="C175" s="138" t="s">
        <v>185</v>
      </c>
      <c r="D175" s="138" t="s">
        <v>186</v>
      </c>
      <c r="E175" s="141" t="s">
        <v>194</v>
      </c>
      <c r="F175" s="138" t="s">
        <v>70</v>
      </c>
      <c r="G175" s="138" t="s">
        <v>70</v>
      </c>
    </row>
    <row r="176" spans="1:7" x14ac:dyDescent="0.3">
      <c r="A176" s="33" t="s">
        <v>45</v>
      </c>
      <c r="B176" s="34">
        <f t="shared" ref="B176:B177" si="6">+B177</f>
        <v>259486.66999999998</v>
      </c>
      <c r="C176" s="35">
        <f>+C177</f>
        <v>661300</v>
      </c>
      <c r="D176" s="36">
        <f>+D177</f>
        <v>661300</v>
      </c>
      <c r="E176" s="34">
        <f>+E177</f>
        <v>281100</v>
      </c>
      <c r="F176" s="37">
        <f>+E176/B176</f>
        <v>1.0832926408127246</v>
      </c>
      <c r="G176" s="38">
        <f>+E176/D176</f>
        <v>0.42507182821714806</v>
      </c>
    </row>
    <row r="177" spans="1:9" x14ac:dyDescent="0.3">
      <c r="A177" s="39" t="s">
        <v>81</v>
      </c>
      <c r="B177" s="40">
        <f t="shared" si="6"/>
        <v>259486.66999999998</v>
      </c>
      <c r="C177" s="41">
        <v>661300</v>
      </c>
      <c r="D177" s="42">
        <f>+C177</f>
        <v>661300</v>
      </c>
      <c r="E177" s="40">
        <f>+E178</f>
        <v>281100</v>
      </c>
      <c r="F177" s="43"/>
      <c r="G177" s="44"/>
      <c r="I177" s="31"/>
    </row>
    <row r="178" spans="1:9" x14ac:dyDescent="0.3">
      <c r="A178" s="45" t="s">
        <v>82</v>
      </c>
      <c r="B178" s="46">
        <f>192969.18+13644.77+52872.72</f>
        <v>259486.66999999998</v>
      </c>
      <c r="C178" s="46">
        <v>663300</v>
      </c>
      <c r="D178" s="46">
        <f>+C178</f>
        <v>663300</v>
      </c>
      <c r="E178" s="46">
        <v>281100</v>
      </c>
      <c r="F178" s="43"/>
      <c r="G178" s="44"/>
    </row>
    <row r="179" spans="1:9" x14ac:dyDescent="0.3">
      <c r="A179" s="47" t="s">
        <v>4</v>
      </c>
      <c r="B179" s="48">
        <f>+B180</f>
        <v>210772.17</v>
      </c>
      <c r="C179" s="49">
        <f>+C180</f>
        <v>527000</v>
      </c>
      <c r="D179" s="50">
        <f>+D180</f>
        <v>527000</v>
      </c>
      <c r="E179" s="48">
        <f>+E180</f>
        <v>282310.17</v>
      </c>
      <c r="F179" s="37">
        <f>+E179/B179</f>
        <v>1.339409135466034</v>
      </c>
      <c r="G179" s="38">
        <f>+E179/C179</f>
        <v>0.53569292220113851</v>
      </c>
      <c r="I179" s="31"/>
    </row>
    <row r="180" spans="1:9" x14ac:dyDescent="0.3">
      <c r="A180" s="39" t="s">
        <v>81</v>
      </c>
      <c r="B180" s="40">
        <f>+B181+B182</f>
        <v>210772.17</v>
      </c>
      <c r="C180" s="41">
        <f>+C181+C182</f>
        <v>527000</v>
      </c>
      <c r="D180" s="42">
        <f>+C180</f>
        <v>527000</v>
      </c>
      <c r="E180" s="40">
        <f>+E181</f>
        <v>282310.17</v>
      </c>
      <c r="F180" s="43"/>
      <c r="G180" s="44"/>
    </row>
    <row r="181" spans="1:9" ht="24" customHeight="1" x14ac:dyDescent="0.3">
      <c r="A181" s="45" t="s">
        <v>82</v>
      </c>
      <c r="B181" s="46">
        <v>204870.17</v>
      </c>
      <c r="C181" s="46">
        <v>482000</v>
      </c>
      <c r="D181" s="46">
        <f>+C181</f>
        <v>482000</v>
      </c>
      <c r="E181" s="46">
        <v>282310.17</v>
      </c>
      <c r="F181" s="43"/>
      <c r="G181" s="44"/>
    </row>
    <row r="182" spans="1:9" x14ac:dyDescent="0.3">
      <c r="A182" s="51" t="s">
        <v>83</v>
      </c>
      <c r="B182" s="46">
        <v>5902</v>
      </c>
      <c r="C182" s="46">
        <v>45000</v>
      </c>
      <c r="D182" s="46">
        <f>+C182</f>
        <v>45000</v>
      </c>
      <c r="E182" s="46">
        <v>0</v>
      </c>
      <c r="F182" s="43"/>
      <c r="G182" s="44"/>
    </row>
    <row r="183" spans="1:9" x14ac:dyDescent="0.3">
      <c r="A183" s="47" t="s">
        <v>84</v>
      </c>
      <c r="B183" s="48">
        <f>+B184</f>
        <v>84791.25</v>
      </c>
      <c r="C183" s="49">
        <f>+C184</f>
        <v>187500</v>
      </c>
      <c r="D183" s="50">
        <f>+C183</f>
        <v>187500</v>
      </c>
      <c r="E183" s="48">
        <f>+E185</f>
        <v>115633.67</v>
      </c>
      <c r="F183" s="37">
        <f>+E183/B183</f>
        <v>1.3637453157017971</v>
      </c>
      <c r="G183" s="38">
        <f>+E183/C183</f>
        <v>0.61671290666666667</v>
      </c>
    </row>
    <row r="184" spans="1:9" x14ac:dyDescent="0.3">
      <c r="A184" s="39" t="s">
        <v>81</v>
      </c>
      <c r="B184" s="40">
        <f>+B185</f>
        <v>84791.25</v>
      </c>
      <c r="C184" s="41">
        <v>187500</v>
      </c>
      <c r="D184" s="42">
        <f>+C184</f>
        <v>187500</v>
      </c>
      <c r="E184" s="40">
        <f>+E185</f>
        <v>115633.67</v>
      </c>
      <c r="F184" s="43"/>
      <c r="G184" s="44"/>
    </row>
    <row r="185" spans="1:9" x14ac:dyDescent="0.3">
      <c r="A185" s="45" t="s">
        <v>82</v>
      </c>
      <c r="B185" s="46">
        <f>76763.4+8027.85</f>
        <v>84791.25</v>
      </c>
      <c r="C185" s="46"/>
      <c r="D185" s="46"/>
      <c r="E185" s="46">
        <v>115633.67</v>
      </c>
      <c r="F185" s="43"/>
      <c r="G185" s="44"/>
    </row>
    <row r="186" spans="1:9" x14ac:dyDescent="0.3">
      <c r="A186" s="52" t="s">
        <v>102</v>
      </c>
      <c r="B186" s="53"/>
      <c r="C186" s="54"/>
      <c r="D186" s="54"/>
      <c r="E186" s="55"/>
      <c r="F186" s="37"/>
      <c r="G186" s="38"/>
    </row>
    <row r="187" spans="1:9" x14ac:dyDescent="0.3">
      <c r="A187" s="56" t="s">
        <v>82</v>
      </c>
      <c r="B187" s="46"/>
      <c r="C187" s="57"/>
      <c r="D187" s="57"/>
      <c r="E187" s="58"/>
      <c r="F187" s="43"/>
      <c r="G187" s="44"/>
    </row>
    <row r="188" spans="1:9" x14ac:dyDescent="0.3">
      <c r="A188" s="47" t="s">
        <v>85</v>
      </c>
      <c r="B188" s="48">
        <f>+B189</f>
        <v>2628405.04</v>
      </c>
      <c r="C188" s="49"/>
      <c r="D188" s="49">
        <f>+D189</f>
        <v>5520200</v>
      </c>
      <c r="E188" s="50">
        <f>+E190</f>
        <v>2690859.94</v>
      </c>
      <c r="F188" s="37">
        <f>+E188/B188</f>
        <v>1.0237615204085897</v>
      </c>
      <c r="G188" s="38">
        <f>+E188/D188</f>
        <v>0.48745696532734323</v>
      </c>
    </row>
    <row r="189" spans="1:9" x14ac:dyDescent="0.3">
      <c r="A189" s="39" t="s">
        <v>86</v>
      </c>
      <c r="B189" s="40">
        <f>B190</f>
        <v>2628405.04</v>
      </c>
      <c r="C189" s="41">
        <v>5520200</v>
      </c>
      <c r="D189" s="41">
        <f>+C189</f>
        <v>5520200</v>
      </c>
      <c r="E189" s="42">
        <v>2690859.94</v>
      </c>
      <c r="F189" s="43"/>
      <c r="G189" s="44"/>
    </row>
    <row r="190" spans="1:9" ht="25.2" customHeight="1" x14ac:dyDescent="0.3">
      <c r="A190" s="45" t="s">
        <v>87</v>
      </c>
      <c r="B190" s="46">
        <v>2628405.04</v>
      </c>
      <c r="C190" s="59">
        <f>+C189</f>
        <v>5520200</v>
      </c>
      <c r="D190" s="59">
        <f>+C190</f>
        <v>5520200</v>
      </c>
      <c r="E190" s="60">
        <f>+E189</f>
        <v>2690859.94</v>
      </c>
      <c r="F190" s="43"/>
      <c r="G190" s="44"/>
    </row>
    <row r="191" spans="1:9" ht="39" customHeight="1" x14ac:dyDescent="0.3">
      <c r="A191" s="47" t="s">
        <v>50</v>
      </c>
      <c r="B191" s="48">
        <f>+B192+B194</f>
        <v>4.2699999999999996</v>
      </c>
      <c r="C191" s="49">
        <f>+C192+C194+C196</f>
        <v>16500</v>
      </c>
      <c r="D191" s="50">
        <f>+D193+D194+D196</f>
        <v>16500</v>
      </c>
      <c r="E191" s="48">
        <f>+E192+E195+E197</f>
        <v>13283.9</v>
      </c>
      <c r="F191" s="189"/>
      <c r="G191" s="38">
        <f>+E191/C191</f>
        <v>0.80508484848484851</v>
      </c>
      <c r="I191" s="31"/>
    </row>
    <row r="192" spans="1:9" x14ac:dyDescent="0.3">
      <c r="A192" s="39" t="s">
        <v>88</v>
      </c>
      <c r="B192" s="40">
        <f>+B193</f>
        <v>4.2699999999999996</v>
      </c>
      <c r="C192" s="41">
        <f>+C193</f>
        <v>100</v>
      </c>
      <c r="D192" s="42">
        <f>+C192</f>
        <v>100</v>
      </c>
      <c r="E192" s="40">
        <f>+E193</f>
        <v>0.33</v>
      </c>
      <c r="F192" s="43"/>
      <c r="G192" s="44"/>
    </row>
    <row r="193" spans="1:7" x14ac:dyDescent="0.3">
      <c r="A193" s="45" t="s">
        <v>89</v>
      </c>
      <c r="B193" s="46">
        <v>4.2699999999999996</v>
      </c>
      <c r="C193" s="59">
        <v>100</v>
      </c>
      <c r="D193" s="60">
        <v>100</v>
      </c>
      <c r="E193" s="46">
        <v>0.33</v>
      </c>
      <c r="F193" s="43"/>
      <c r="G193" s="44"/>
    </row>
    <row r="194" spans="1:7" ht="28.2" x14ac:dyDescent="0.3">
      <c r="A194" s="61" t="s">
        <v>90</v>
      </c>
      <c r="B194" s="40">
        <f>+B195</f>
        <v>0</v>
      </c>
      <c r="C194" s="41">
        <v>16000</v>
      </c>
      <c r="D194" s="42">
        <f>+C194</f>
        <v>16000</v>
      </c>
      <c r="E194" s="40"/>
      <c r="F194" s="43"/>
      <c r="G194" s="44"/>
    </row>
    <row r="195" spans="1:7" x14ac:dyDescent="0.3">
      <c r="A195" s="45" t="s">
        <v>91</v>
      </c>
      <c r="B195" s="46">
        <v>0</v>
      </c>
      <c r="C195" s="59"/>
      <c r="D195" s="60"/>
      <c r="E195" s="46">
        <v>12882</v>
      </c>
      <c r="F195" s="43"/>
      <c r="G195" s="44"/>
    </row>
    <row r="196" spans="1:7" x14ac:dyDescent="0.3">
      <c r="A196" s="152" t="s">
        <v>97</v>
      </c>
      <c r="B196" s="46"/>
      <c r="C196" s="59">
        <v>400</v>
      </c>
      <c r="D196" s="60">
        <v>400</v>
      </c>
      <c r="E196" s="46"/>
      <c r="F196" s="43"/>
      <c r="G196" s="44"/>
    </row>
    <row r="197" spans="1:7" x14ac:dyDescent="0.3">
      <c r="A197" s="51" t="s">
        <v>195</v>
      </c>
      <c r="B197" s="46"/>
      <c r="C197" s="59"/>
      <c r="D197" s="60"/>
      <c r="E197" s="46">
        <v>401.57</v>
      </c>
      <c r="F197" s="43"/>
      <c r="G197" s="44"/>
    </row>
    <row r="198" spans="1:7" x14ac:dyDescent="0.3">
      <c r="A198" s="47" t="s">
        <v>92</v>
      </c>
      <c r="B198" s="48">
        <f>+B199+B206+B210</f>
        <v>49504</v>
      </c>
      <c r="C198" s="49"/>
      <c r="D198" s="50">
        <f>+D200+D202+D203+D207</f>
        <v>906000</v>
      </c>
      <c r="E198" s="48">
        <f>+E199+E206</f>
        <v>140597.13</v>
      </c>
      <c r="F198" s="37">
        <f>+E198/B198</f>
        <v>2.8401165562378798</v>
      </c>
      <c r="G198" s="38">
        <f>+E198/D198</f>
        <v>0.15518447019867551</v>
      </c>
    </row>
    <row r="199" spans="1:7" x14ac:dyDescent="0.3">
      <c r="A199" s="39" t="s">
        <v>86</v>
      </c>
      <c r="B199" s="40">
        <f>+B202+B201</f>
        <v>604</v>
      </c>
      <c r="C199" s="41"/>
      <c r="D199" s="42"/>
      <c r="E199" s="40">
        <f>+E200+E201</f>
        <v>62896.63</v>
      </c>
      <c r="F199" s="43"/>
      <c r="G199" s="44"/>
    </row>
    <row r="200" spans="1:7" x14ac:dyDescent="0.3">
      <c r="A200" s="62" t="s">
        <v>87</v>
      </c>
      <c r="B200" s="63"/>
      <c r="C200" s="64">
        <v>157000</v>
      </c>
      <c r="D200" s="65">
        <v>157000</v>
      </c>
      <c r="E200" s="63">
        <v>55826.63</v>
      </c>
      <c r="F200" s="43"/>
      <c r="G200" s="44"/>
    </row>
    <row r="201" spans="1:7" x14ac:dyDescent="0.3">
      <c r="A201" s="66" t="s">
        <v>93</v>
      </c>
      <c r="B201" s="67">
        <v>604</v>
      </c>
      <c r="C201" s="68"/>
      <c r="D201" s="69"/>
      <c r="E201" s="67">
        <v>7070</v>
      </c>
      <c r="F201" s="43"/>
      <c r="G201" s="44"/>
    </row>
    <row r="202" spans="1:7" x14ac:dyDescent="0.3">
      <c r="A202" s="70" t="s">
        <v>94</v>
      </c>
      <c r="B202" s="71"/>
      <c r="C202" s="72">
        <v>148000</v>
      </c>
      <c r="D202" s="73">
        <v>148000</v>
      </c>
      <c r="E202" s="71"/>
      <c r="F202" s="43"/>
      <c r="G202" s="44"/>
    </row>
    <row r="203" spans="1:7" x14ac:dyDescent="0.3">
      <c r="A203" s="153" t="s">
        <v>198</v>
      </c>
      <c r="B203" s="79"/>
      <c r="C203" s="80">
        <v>467500</v>
      </c>
      <c r="D203" s="81">
        <v>467500</v>
      </c>
      <c r="E203" s="79"/>
      <c r="F203" s="43"/>
      <c r="G203" s="44"/>
    </row>
    <row r="204" spans="1:7" ht="17.399999999999999" customHeight="1" x14ac:dyDescent="0.3">
      <c r="A204" s="74" t="s">
        <v>88</v>
      </c>
      <c r="B204" s="75"/>
      <c r="C204" s="76"/>
      <c r="D204" s="77"/>
      <c r="E204" s="75"/>
      <c r="F204" s="43"/>
      <c r="G204" s="44"/>
    </row>
    <row r="205" spans="1:7" ht="13.8" customHeight="1" x14ac:dyDescent="0.3">
      <c r="A205" s="78" t="s">
        <v>89</v>
      </c>
      <c r="B205" s="79">
        <f>+B204</f>
        <v>0</v>
      </c>
      <c r="C205" s="80"/>
      <c r="D205" s="81"/>
      <c r="E205" s="79"/>
      <c r="F205" s="43"/>
      <c r="G205" s="44"/>
    </row>
    <row r="206" spans="1:7" x14ac:dyDescent="0.3">
      <c r="A206" s="39" t="s">
        <v>95</v>
      </c>
      <c r="B206" s="40">
        <f>+B207</f>
        <v>48900</v>
      </c>
      <c r="C206" s="41"/>
      <c r="D206" s="42"/>
      <c r="E206" s="40">
        <f>+E207</f>
        <v>77700.5</v>
      </c>
      <c r="F206" s="43">
        <f>+E206/B206</f>
        <v>1.5889672801635992</v>
      </c>
      <c r="G206" s="44"/>
    </row>
    <row r="207" spans="1:7" x14ac:dyDescent="0.3">
      <c r="A207" s="82" t="s">
        <v>96</v>
      </c>
      <c r="B207" s="83">
        <v>48900</v>
      </c>
      <c r="C207" s="84">
        <v>133500</v>
      </c>
      <c r="D207" s="85">
        <v>133500</v>
      </c>
      <c r="E207" s="83">
        <v>77700.5</v>
      </c>
      <c r="F207" s="43"/>
      <c r="G207" s="44"/>
    </row>
    <row r="208" spans="1:7" x14ac:dyDescent="0.3">
      <c r="A208" s="86" t="s">
        <v>101</v>
      </c>
      <c r="B208" s="87"/>
      <c r="C208" s="88"/>
      <c r="D208" s="89"/>
      <c r="E208" s="87"/>
      <c r="F208" s="43"/>
      <c r="G208" s="44"/>
    </row>
    <row r="209" spans="1:7" x14ac:dyDescent="0.3">
      <c r="A209" s="70" t="s">
        <v>100</v>
      </c>
      <c r="B209" s="71"/>
      <c r="C209" s="72"/>
      <c r="D209" s="73"/>
      <c r="E209" s="71"/>
      <c r="F209" s="43"/>
      <c r="G209" s="44"/>
    </row>
    <row r="210" spans="1:7" x14ac:dyDescent="0.3">
      <c r="A210" s="39" t="s">
        <v>97</v>
      </c>
      <c r="B210" s="40">
        <f>+B211</f>
        <v>0</v>
      </c>
      <c r="C210" s="41"/>
      <c r="D210" s="42"/>
      <c r="E210" s="40"/>
      <c r="F210" s="43"/>
      <c r="G210" s="44"/>
    </row>
    <row r="211" spans="1:7" x14ac:dyDescent="0.3">
      <c r="A211" s="45" t="s">
        <v>98</v>
      </c>
      <c r="B211" s="46"/>
      <c r="C211" s="59"/>
      <c r="D211" s="60"/>
      <c r="E211" s="46"/>
      <c r="F211" s="43"/>
      <c r="G211" s="44"/>
    </row>
    <row r="212" spans="1:7" ht="13.95" customHeight="1" x14ac:dyDescent="0.3">
      <c r="A212" s="47" t="s">
        <v>197</v>
      </c>
      <c r="B212" s="48">
        <f>+B213</f>
        <v>0</v>
      </c>
      <c r="C212" s="49"/>
      <c r="D212" s="50"/>
      <c r="E212" s="48"/>
      <c r="F212" s="37"/>
      <c r="G212" s="38"/>
    </row>
    <row r="213" spans="1:7" x14ac:dyDescent="0.3">
      <c r="A213" s="39" t="s">
        <v>196</v>
      </c>
      <c r="B213" s="40"/>
      <c r="C213" s="41"/>
      <c r="D213" s="42"/>
      <c r="E213" s="40"/>
      <c r="F213" s="43"/>
      <c r="G213" s="44"/>
    </row>
    <row r="214" spans="1:7" ht="15" thickBot="1" x14ac:dyDescent="0.35">
      <c r="A214" s="90"/>
      <c r="B214" s="135"/>
      <c r="C214" s="92"/>
      <c r="D214" s="93"/>
      <c r="E214" s="91"/>
      <c r="F214" s="43"/>
      <c r="G214" s="44"/>
    </row>
    <row r="215" spans="1:7" ht="12" customHeight="1" x14ac:dyDescent="0.3">
      <c r="A215" s="6" t="s">
        <v>99</v>
      </c>
      <c r="B215" s="29">
        <f>+B176+B179+B183+B188+B191+B198</f>
        <v>3232963.4</v>
      </c>
      <c r="C215" s="28">
        <f>+C198++C191+C188+C186+C183+C180+C176+C213</f>
        <v>1392300</v>
      </c>
      <c r="D215" s="28">
        <f>+C215</f>
        <v>1392300</v>
      </c>
      <c r="E215" s="30">
        <f>+E176+E179+E183+E186+E188+E191+E198</f>
        <v>3523784.8099999996</v>
      </c>
      <c r="F215" s="28"/>
      <c r="G215" s="4"/>
    </row>
    <row r="216" spans="1:7" ht="12" customHeight="1" x14ac:dyDescent="0.3">
      <c r="A216" s="4"/>
      <c r="B216" s="4"/>
      <c r="C216" s="4"/>
      <c r="D216" s="4"/>
      <c r="E216" s="4"/>
      <c r="F216" s="4"/>
    </row>
    <row r="217" spans="1:7" ht="12" customHeight="1" x14ac:dyDescent="0.3">
      <c r="A217" s="4"/>
      <c r="B217" s="4"/>
      <c r="C217" s="4"/>
      <c r="D217" s="4"/>
      <c r="E217" s="4"/>
      <c r="F217" s="4"/>
    </row>
    <row r="218" spans="1:7" ht="12" customHeight="1" x14ac:dyDescent="0.3">
      <c r="A218" s="4"/>
      <c r="B218" s="28"/>
      <c r="C218" s="4"/>
      <c r="D218" s="4"/>
      <c r="E218" s="4"/>
    </row>
    <row r="219" spans="1:7" ht="12" customHeight="1" x14ac:dyDescent="0.3">
      <c r="A219" s="4"/>
    </row>
    <row r="220" spans="1:7" x14ac:dyDescent="0.3">
      <c r="A220"/>
      <c r="B220" s="31"/>
    </row>
    <row r="221" spans="1:7" x14ac:dyDescent="0.3">
      <c r="A221"/>
    </row>
    <row r="222" spans="1:7" x14ac:dyDescent="0.3">
      <c r="A222"/>
    </row>
    <row r="223" spans="1:7" ht="12" customHeight="1" x14ac:dyDescent="0.3">
      <c r="A223"/>
    </row>
    <row r="224" spans="1:7" ht="12" customHeight="1" x14ac:dyDescent="0.3">
      <c r="A224"/>
    </row>
    <row r="225" spans="1:6" x14ac:dyDescent="0.3">
      <c r="A225"/>
    </row>
    <row r="226" spans="1:6" x14ac:dyDescent="0.3">
      <c r="A226"/>
    </row>
    <row r="227" spans="1:6" x14ac:dyDescent="0.3">
      <c r="A227"/>
    </row>
    <row r="228" spans="1:6" x14ac:dyDescent="0.3">
      <c r="A228"/>
    </row>
    <row r="229" spans="1:6" ht="13.95" customHeight="1" x14ac:dyDescent="0.3">
      <c r="A229"/>
      <c r="E229" s="31"/>
    </row>
    <row r="230" spans="1:6" x14ac:dyDescent="0.3">
      <c r="A230"/>
      <c r="D230" s="31"/>
    </row>
    <row r="231" spans="1:6" x14ac:dyDescent="0.3">
      <c r="A231"/>
    </row>
    <row r="232" spans="1:6" ht="14.4" customHeight="1" x14ac:dyDescent="0.3">
      <c r="A232"/>
      <c r="F232" s="31"/>
    </row>
    <row r="233" spans="1:6" x14ac:dyDescent="0.3">
      <c r="A233"/>
      <c r="F233" s="27"/>
    </row>
    <row r="234" spans="1:6" x14ac:dyDescent="0.3">
      <c r="A234"/>
      <c r="F234" s="27"/>
    </row>
    <row r="235" spans="1:6" x14ac:dyDescent="0.3">
      <c r="A235"/>
      <c r="F235" s="27"/>
    </row>
    <row r="236" spans="1:6" x14ac:dyDescent="0.3">
      <c r="A236"/>
    </row>
    <row r="237" spans="1:6" x14ac:dyDescent="0.3">
      <c r="A237"/>
    </row>
    <row r="238" spans="1:6" x14ac:dyDescent="0.3">
      <c r="A238"/>
    </row>
    <row r="239" spans="1:6" x14ac:dyDescent="0.3">
      <c r="A239"/>
    </row>
    <row r="240" spans="1:6" x14ac:dyDescent="0.3">
      <c r="A240"/>
    </row>
    <row r="241" spans="1:6" x14ac:dyDescent="0.3">
      <c r="A241"/>
    </row>
    <row r="242" spans="1:6" ht="13.95" customHeight="1" x14ac:dyDescent="0.3">
      <c r="A242"/>
    </row>
    <row r="243" spans="1:6" x14ac:dyDescent="0.3">
      <c r="A243"/>
    </row>
    <row r="244" spans="1:6" x14ac:dyDescent="0.3">
      <c r="A244"/>
    </row>
    <row r="245" spans="1:6" x14ac:dyDescent="0.3">
      <c r="A245"/>
    </row>
    <row r="246" spans="1:6" x14ac:dyDescent="0.3">
      <c r="A246"/>
      <c r="F246" s="31"/>
    </row>
    <row r="247" spans="1:6" x14ac:dyDescent="0.3">
      <c r="A247"/>
    </row>
    <row r="248" spans="1:6" x14ac:dyDescent="0.3">
      <c r="A248"/>
    </row>
    <row r="249" spans="1:6" x14ac:dyDescent="0.3">
      <c r="A249"/>
    </row>
    <row r="250" spans="1:6" x14ac:dyDescent="0.3">
      <c r="A250"/>
    </row>
    <row r="251" spans="1:6" x14ac:dyDescent="0.3">
      <c r="A251"/>
    </row>
    <row r="252" spans="1:6" x14ac:dyDescent="0.3">
      <c r="A252"/>
    </row>
    <row r="253" spans="1:6" x14ac:dyDescent="0.3">
      <c r="A253"/>
    </row>
    <row r="254" spans="1:6" x14ac:dyDescent="0.3">
      <c r="A254"/>
    </row>
    <row r="255" spans="1:6" ht="147" customHeight="1" x14ac:dyDescent="0.3">
      <c r="A255"/>
    </row>
    <row r="256" spans="1:6" x14ac:dyDescent="0.3">
      <c r="A256"/>
    </row>
    <row r="257" spans="1:2" x14ac:dyDescent="0.3">
      <c r="A257"/>
    </row>
    <row r="258" spans="1:2" x14ac:dyDescent="0.3">
      <c r="A258"/>
    </row>
    <row r="259" spans="1:2" x14ac:dyDescent="0.3">
      <c r="A259"/>
    </row>
    <row r="260" spans="1:2" x14ac:dyDescent="0.3">
      <c r="A260"/>
    </row>
    <row r="261" spans="1:2" x14ac:dyDescent="0.3">
      <c r="A261"/>
    </row>
    <row r="262" spans="1:2" x14ac:dyDescent="0.3">
      <c r="A262"/>
    </row>
    <row r="263" spans="1:2" x14ac:dyDescent="0.3">
      <c r="A263"/>
    </row>
    <row r="264" spans="1:2" x14ac:dyDescent="0.3">
      <c r="A264"/>
    </row>
    <row r="265" spans="1:2" x14ac:dyDescent="0.3">
      <c r="A265"/>
    </row>
    <row r="266" spans="1:2" x14ac:dyDescent="0.3">
      <c r="A266"/>
    </row>
    <row r="267" spans="1:2" x14ac:dyDescent="0.3">
      <c r="A267"/>
    </row>
    <row r="268" spans="1:2" x14ac:dyDescent="0.3">
      <c r="A268"/>
    </row>
    <row r="269" spans="1:2" x14ac:dyDescent="0.3">
      <c r="A269"/>
    </row>
    <row r="270" spans="1:2" x14ac:dyDescent="0.3">
      <c r="A270" s="2"/>
      <c r="B270" s="2"/>
    </row>
    <row r="271" spans="1:2" x14ac:dyDescent="0.3">
      <c r="A271" s="2"/>
      <c r="B271" s="2"/>
    </row>
    <row r="272" spans="1:2" x14ac:dyDescent="0.3">
      <c r="A272" s="2"/>
      <c r="B272" s="2"/>
    </row>
    <row r="273" spans="1:2" x14ac:dyDescent="0.3">
      <c r="A273" s="2"/>
      <c r="B273" s="2"/>
    </row>
    <row r="274" spans="1:2" x14ac:dyDescent="0.3">
      <c r="A274" s="2"/>
      <c r="B274" s="2"/>
    </row>
    <row r="275" spans="1:2" x14ac:dyDescent="0.3">
      <c r="A275" s="2"/>
      <c r="B275" s="2"/>
    </row>
    <row r="276" spans="1:2" x14ac:dyDescent="0.3">
      <c r="A276" s="2"/>
      <c r="B276" s="2"/>
    </row>
    <row r="277" spans="1:2" x14ac:dyDescent="0.3">
      <c r="A277" s="2"/>
      <c r="B277" s="2"/>
    </row>
    <row r="278" spans="1:2" x14ac:dyDescent="0.3">
      <c r="A278" s="2"/>
      <c r="B278" s="2"/>
    </row>
    <row r="279" spans="1:2" x14ac:dyDescent="0.3">
      <c r="A279" s="2"/>
      <c r="B279" s="2"/>
    </row>
    <row r="280" spans="1:2" x14ac:dyDescent="0.3">
      <c r="A280" s="2"/>
      <c r="B280" s="2"/>
    </row>
    <row r="281" spans="1:2" x14ac:dyDescent="0.3">
      <c r="A281" s="2"/>
      <c r="B281" s="2"/>
    </row>
    <row r="282" spans="1:2" x14ac:dyDescent="0.3">
      <c r="A282" s="2"/>
      <c r="B282" s="2"/>
    </row>
    <row r="283" spans="1:2" x14ac:dyDescent="0.3">
      <c r="A283" s="2"/>
      <c r="B283" s="2"/>
    </row>
    <row r="284" spans="1:2" x14ac:dyDescent="0.3">
      <c r="A284" s="2"/>
      <c r="B284" s="2"/>
    </row>
    <row r="285" spans="1:2" x14ac:dyDescent="0.3">
      <c r="A285" s="2"/>
      <c r="B285" s="2"/>
    </row>
    <row r="286" spans="1:2" x14ac:dyDescent="0.3">
      <c r="A286" s="2"/>
      <c r="B286" s="2"/>
    </row>
    <row r="287" spans="1:2" x14ac:dyDescent="0.3">
      <c r="A287" s="2"/>
      <c r="B287" s="2"/>
    </row>
    <row r="288" spans="1:2" x14ac:dyDescent="0.3">
      <c r="A288" s="2"/>
      <c r="B288" s="2"/>
    </row>
    <row r="289" spans="1:5" x14ac:dyDescent="0.3">
      <c r="A289" s="2"/>
      <c r="B289" s="2"/>
    </row>
    <row r="290" spans="1:5" x14ac:dyDescent="0.3">
      <c r="A290" s="2"/>
      <c r="B290" s="2"/>
      <c r="C290" s="31"/>
    </row>
    <row r="291" spans="1:5" x14ac:dyDescent="0.3">
      <c r="A291" s="2"/>
      <c r="B291" s="2"/>
      <c r="C291" s="31">
        <f>+C143+C118+C83+C46</f>
        <v>4851500</v>
      </c>
      <c r="D291" s="31" t="e">
        <f>+#REF!+#REF!+#REF!+D25</f>
        <v>#REF!</v>
      </c>
      <c r="E291" s="31" t="e">
        <f>+D160+D156+#REF!+#REF!+D19</f>
        <v>#REF!</v>
      </c>
    </row>
    <row r="292" spans="1:5" x14ac:dyDescent="0.3">
      <c r="A292" s="2"/>
      <c r="B292" s="2"/>
      <c r="D292" s="31"/>
    </row>
    <row r="293" spans="1:5" x14ac:dyDescent="0.3">
      <c r="A293" s="2"/>
      <c r="B293" s="2"/>
      <c r="D293" s="31" t="e">
        <f>+D159+D155+D149+D138+D124+#REF!+D109+D89+#REF!+#REF!+#REF!+D52+#REF!+D15</f>
        <v>#REF!</v>
      </c>
    </row>
    <row r="294" spans="1:5" x14ac:dyDescent="0.3">
      <c r="A294" s="2"/>
      <c r="B294" s="2"/>
      <c r="E294" s="31">
        <f>+D112+D55+D33</f>
        <v>43700</v>
      </c>
    </row>
    <row r="295" spans="1:5" x14ac:dyDescent="0.3">
      <c r="A295" s="2"/>
      <c r="B295" s="2"/>
      <c r="C295" s="31" t="e">
        <f>+#REF!+C166</f>
        <v>#REF!</v>
      </c>
    </row>
    <row r="296" spans="1:5" x14ac:dyDescent="0.3">
      <c r="A296" s="2"/>
      <c r="B296" s="2"/>
    </row>
    <row r="297" spans="1:5" x14ac:dyDescent="0.3">
      <c r="A297" s="2"/>
      <c r="B297" s="2"/>
    </row>
    <row r="298" spans="1:5" x14ac:dyDescent="0.3">
      <c r="A298" s="2"/>
      <c r="B298" s="2"/>
      <c r="D298" s="31" t="e">
        <f>+#REF!+D92+D101</f>
        <v>#REF!</v>
      </c>
    </row>
    <row r="299" spans="1:5" x14ac:dyDescent="0.3">
      <c r="A299" s="2"/>
      <c r="B299" s="2"/>
    </row>
    <row r="300" spans="1:5" x14ac:dyDescent="0.3">
      <c r="A300" s="2"/>
      <c r="B300" s="2"/>
    </row>
    <row r="301" spans="1:5" x14ac:dyDescent="0.3">
      <c r="A301" s="2"/>
      <c r="B301" s="2"/>
    </row>
    <row r="302" spans="1:5" x14ac:dyDescent="0.3">
      <c r="E302" s="31" t="e">
        <f>+#REF!+C169</f>
        <v>#REF!</v>
      </c>
    </row>
  </sheetData>
  <mergeCells count="21">
    <mergeCell ref="A174:G174"/>
    <mergeCell ref="A172:G173"/>
    <mergeCell ref="B4:G4"/>
    <mergeCell ref="B3:G3"/>
    <mergeCell ref="C5:E5"/>
    <mergeCell ref="A58:G59"/>
    <mergeCell ref="G9:G10"/>
    <mergeCell ref="B9:B10"/>
    <mergeCell ref="C9:C10"/>
    <mergeCell ref="D9:D10"/>
    <mergeCell ref="E9:E10"/>
    <mergeCell ref="F9:F10"/>
    <mergeCell ref="A105:G106"/>
    <mergeCell ref="A114:G114"/>
    <mergeCell ref="A41:G42"/>
    <mergeCell ref="A127:G128"/>
    <mergeCell ref="A152:G152"/>
    <mergeCell ref="A171:G171"/>
    <mergeCell ref="A7:G7"/>
    <mergeCell ref="A77:G79"/>
    <mergeCell ref="A162:G162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1C0F-210D-4D58-A185-B6CDCE803151}">
  <dimension ref="A2:M292"/>
  <sheetViews>
    <sheetView topLeftCell="A91" zoomScale="70" zoomScaleNormal="70" workbookViewId="0">
      <selection activeCell="N98" sqref="N98"/>
    </sheetView>
  </sheetViews>
  <sheetFormatPr defaultRowHeight="14.4" x14ac:dyDescent="0.3"/>
  <cols>
    <col min="1" max="1" width="11.44140625" style="117" customWidth="1"/>
    <col min="2" max="2" width="30.6640625" style="132" customWidth="1"/>
    <col min="3" max="3" width="24.6640625" style="132" customWidth="1"/>
    <col min="4" max="4" width="18.77734375" style="117" customWidth="1"/>
    <col min="5" max="5" width="21.77734375" style="117" customWidth="1"/>
    <col min="6" max="6" width="24.6640625" style="132" customWidth="1"/>
    <col min="7" max="7" width="15.109375" style="117" customWidth="1"/>
    <col min="8" max="8" width="10.5546875" style="117" customWidth="1"/>
    <col min="11" max="11" width="9.77734375" bestFit="1" customWidth="1"/>
    <col min="12" max="12" width="12.44140625" bestFit="1" customWidth="1"/>
    <col min="13" max="13" width="9.77734375" bestFit="1" customWidth="1"/>
  </cols>
  <sheetData>
    <row r="2" spans="1:12" ht="20.399999999999999" x14ac:dyDescent="0.3">
      <c r="B2" s="133" t="s">
        <v>209</v>
      </c>
      <c r="C2" s="133"/>
      <c r="D2" s="133"/>
      <c r="E2" s="133"/>
      <c r="F2" s="133"/>
      <c r="G2" s="133"/>
      <c r="H2" s="133"/>
    </row>
    <row r="3" spans="1:12" ht="20.399999999999999" x14ac:dyDescent="0.3">
      <c r="C3" s="233" t="s">
        <v>173</v>
      </c>
      <c r="D3" s="233"/>
      <c r="E3" s="233"/>
    </row>
    <row r="4" spans="1:12" x14ac:dyDescent="0.3">
      <c r="C4" s="134"/>
      <c r="D4" s="134"/>
      <c r="E4" s="134"/>
    </row>
    <row r="5" spans="1:12" ht="20.399999999999999" x14ac:dyDescent="0.3">
      <c r="B5" s="234" t="s">
        <v>174</v>
      </c>
      <c r="C5" s="234"/>
      <c r="D5" s="234"/>
      <c r="E5" s="234"/>
      <c r="F5" s="234"/>
      <c r="G5" s="234"/>
      <c r="H5" s="234"/>
    </row>
    <row r="6" spans="1:12" ht="14.4" customHeight="1" x14ac:dyDescent="0.3">
      <c r="B6" s="237" t="s">
        <v>68</v>
      </c>
      <c r="C6" s="237" t="s">
        <v>69</v>
      </c>
      <c r="D6" s="238" t="s">
        <v>120</v>
      </c>
      <c r="E6" s="232" t="s">
        <v>208</v>
      </c>
      <c r="F6" s="232" t="s">
        <v>199</v>
      </c>
      <c r="G6" s="232" t="s">
        <v>70</v>
      </c>
      <c r="H6" s="232" t="s">
        <v>70</v>
      </c>
    </row>
    <row r="7" spans="1:12" ht="14.4" customHeight="1" x14ac:dyDescent="0.3">
      <c r="B7" s="237"/>
      <c r="C7" s="237"/>
      <c r="D7" s="238"/>
      <c r="E7" s="232"/>
      <c r="F7" s="232"/>
      <c r="G7" s="232"/>
      <c r="H7" s="232"/>
    </row>
    <row r="8" spans="1:12" ht="14.4" customHeight="1" x14ac:dyDescent="0.3">
      <c r="B8" s="237"/>
      <c r="C8" s="237"/>
      <c r="D8" s="238"/>
      <c r="E8" s="232"/>
      <c r="F8" s="232"/>
      <c r="G8" s="232"/>
      <c r="H8" s="232"/>
    </row>
    <row r="9" spans="1:12" ht="14.4" customHeight="1" x14ac:dyDescent="0.3">
      <c r="B9" s="109">
        <v>1</v>
      </c>
      <c r="C9" s="109">
        <v>2</v>
      </c>
      <c r="D9" s="110">
        <v>3</v>
      </c>
      <c r="E9" s="111">
        <v>4</v>
      </c>
      <c r="F9" s="111">
        <v>5</v>
      </c>
      <c r="G9" s="111" t="s">
        <v>71</v>
      </c>
      <c r="H9" s="112" t="s">
        <v>72</v>
      </c>
    </row>
    <row r="10" spans="1:12" ht="38.4" customHeight="1" x14ac:dyDescent="0.3">
      <c r="A10" s="97">
        <v>63</v>
      </c>
      <c r="B10" s="121" t="s">
        <v>75</v>
      </c>
      <c r="C10" s="122">
        <f>+C11</f>
        <v>2629009</v>
      </c>
      <c r="D10" s="123">
        <f>+D11</f>
        <v>5825200</v>
      </c>
      <c r="E10" s="123">
        <f>+E11</f>
        <v>5825200</v>
      </c>
      <c r="F10" s="122">
        <f>+F11</f>
        <v>2753756.57</v>
      </c>
      <c r="G10" s="178">
        <f>+F10/C10</f>
        <v>1.0474504157269906</v>
      </c>
      <c r="H10" s="178">
        <f>F10/E10</f>
        <v>0.47273167788230447</v>
      </c>
      <c r="L10" s="31"/>
    </row>
    <row r="11" spans="1:12" ht="22.8" x14ac:dyDescent="0.3">
      <c r="A11" s="98" t="s">
        <v>103</v>
      </c>
      <c r="B11" s="94" t="s">
        <v>113</v>
      </c>
      <c r="C11" s="124">
        <f>+C12</f>
        <v>2629009</v>
      </c>
      <c r="D11" s="125">
        <v>5825200</v>
      </c>
      <c r="E11" s="125">
        <f>+D11</f>
        <v>5825200</v>
      </c>
      <c r="F11" s="170">
        <v>2753756.57</v>
      </c>
      <c r="G11" s="120">
        <f t="shared" ref="G11:G30" si="0">F11/C11*100</f>
        <v>104.74504157269907</v>
      </c>
      <c r="H11" s="178">
        <f t="shared" ref="H11:H32" si="1">F11/E11</f>
        <v>0.47273167788230447</v>
      </c>
    </row>
    <row r="12" spans="1:12" ht="34.200000000000003" x14ac:dyDescent="0.3">
      <c r="A12" s="99" t="s">
        <v>104</v>
      </c>
      <c r="B12" s="94" t="s">
        <v>105</v>
      </c>
      <c r="C12" s="126">
        <v>2629009</v>
      </c>
      <c r="D12" s="125"/>
      <c r="E12" s="125"/>
      <c r="F12" s="126"/>
      <c r="G12" s="120"/>
      <c r="H12" s="180"/>
    </row>
    <row r="13" spans="1:12" ht="34.200000000000003" x14ac:dyDescent="0.3">
      <c r="A13" s="99" t="s">
        <v>106</v>
      </c>
      <c r="B13" s="94" t="s">
        <v>76</v>
      </c>
      <c r="C13" s="126"/>
      <c r="D13" s="125"/>
      <c r="E13" s="125"/>
      <c r="F13" s="126"/>
      <c r="G13" s="120"/>
      <c r="H13" s="180"/>
    </row>
    <row r="14" spans="1:12" x14ac:dyDescent="0.3">
      <c r="A14" s="100">
        <v>64</v>
      </c>
      <c r="B14" s="95" t="s">
        <v>114</v>
      </c>
      <c r="C14" s="127">
        <f>+C15</f>
        <v>4</v>
      </c>
      <c r="D14" s="128">
        <f>+D15</f>
        <v>100</v>
      </c>
      <c r="E14" s="128">
        <f>+D14</f>
        <v>100</v>
      </c>
      <c r="F14" s="171">
        <v>0.33</v>
      </c>
      <c r="G14" s="177">
        <f t="shared" si="0"/>
        <v>8.25</v>
      </c>
      <c r="H14" s="178">
        <f t="shared" si="1"/>
        <v>3.3E-3</v>
      </c>
    </row>
    <row r="15" spans="1:12" x14ac:dyDescent="0.3">
      <c r="A15" s="99">
        <v>641</v>
      </c>
      <c r="B15" s="94" t="s">
        <v>115</v>
      </c>
      <c r="C15" s="159">
        <v>4</v>
      </c>
      <c r="D15" s="125">
        <v>100</v>
      </c>
      <c r="E15" s="125">
        <v>100</v>
      </c>
      <c r="F15" s="170">
        <v>0.33</v>
      </c>
      <c r="G15" s="182">
        <f t="shared" si="0"/>
        <v>8.25</v>
      </c>
      <c r="H15" s="178">
        <f t="shared" si="1"/>
        <v>3.3E-3</v>
      </c>
    </row>
    <row r="16" spans="1:12" ht="22.8" x14ac:dyDescent="0.3">
      <c r="A16" s="99">
        <v>6412</v>
      </c>
      <c r="B16" s="94" t="s">
        <v>107</v>
      </c>
      <c r="C16" s="158">
        <v>4</v>
      </c>
      <c r="D16" s="125">
        <v>100</v>
      </c>
      <c r="E16" s="125">
        <v>100</v>
      </c>
      <c r="F16" s="126"/>
      <c r="G16" s="120"/>
      <c r="H16" s="180"/>
    </row>
    <row r="17" spans="1:8" ht="22.8" x14ac:dyDescent="0.3">
      <c r="A17" s="99">
        <v>6413</v>
      </c>
      <c r="B17" s="94" t="s">
        <v>74</v>
      </c>
      <c r="C17" s="126"/>
      <c r="D17" s="125"/>
      <c r="E17" s="125"/>
      <c r="F17" s="126"/>
      <c r="G17" s="120"/>
      <c r="H17" s="180"/>
    </row>
    <row r="18" spans="1:8" ht="48" x14ac:dyDescent="0.3">
      <c r="A18" s="100">
        <v>65</v>
      </c>
      <c r="B18" s="95" t="s">
        <v>116</v>
      </c>
      <c r="C18" s="127">
        <f>+C19</f>
        <v>48900</v>
      </c>
      <c r="D18" s="123">
        <f>+D19</f>
        <v>133500</v>
      </c>
      <c r="E18" s="123">
        <f>+D18</f>
        <v>133500</v>
      </c>
      <c r="F18" s="127">
        <f>+F19</f>
        <v>77700.5</v>
      </c>
      <c r="G18" s="178">
        <f>F18/C18</f>
        <v>1.5889672801635992</v>
      </c>
      <c r="H18" s="178">
        <f t="shared" si="1"/>
        <v>0.58202621722846437</v>
      </c>
    </row>
    <row r="19" spans="1:8" x14ac:dyDescent="0.3">
      <c r="A19" s="99">
        <v>652</v>
      </c>
      <c r="B19" s="94" t="s">
        <v>117</v>
      </c>
      <c r="C19" s="124">
        <v>48900</v>
      </c>
      <c r="D19" s="125">
        <v>133500</v>
      </c>
      <c r="E19" s="125">
        <f>+D19</f>
        <v>133500</v>
      </c>
      <c r="F19" s="170">
        <v>77700.5</v>
      </c>
      <c r="G19" s="183">
        <f>+F19/C19</f>
        <v>1.5889672801635992</v>
      </c>
      <c r="H19" s="178">
        <f t="shared" si="1"/>
        <v>0.58202621722846437</v>
      </c>
    </row>
    <row r="20" spans="1:8" x14ac:dyDescent="0.3">
      <c r="A20" s="99">
        <v>6526</v>
      </c>
      <c r="B20" s="94" t="s">
        <v>108</v>
      </c>
      <c r="C20" s="126">
        <v>48900</v>
      </c>
      <c r="D20" s="125">
        <f>+D19</f>
        <v>133500</v>
      </c>
      <c r="E20" s="125">
        <f>+D20</f>
        <v>133500</v>
      </c>
      <c r="F20" s="126"/>
      <c r="G20" s="120"/>
      <c r="H20" s="180"/>
    </row>
    <row r="21" spans="1:8" x14ac:dyDescent="0.3">
      <c r="A21" s="99">
        <v>6533</v>
      </c>
      <c r="B21" s="94" t="s">
        <v>109</v>
      </c>
      <c r="C21" s="126"/>
      <c r="D21" s="125"/>
      <c r="E21" s="125"/>
      <c r="F21" s="126"/>
      <c r="G21" s="120"/>
      <c r="H21" s="180"/>
    </row>
    <row r="22" spans="1:8" ht="48" x14ac:dyDescent="0.3">
      <c r="A22" s="100">
        <v>66</v>
      </c>
      <c r="B22" s="95" t="s">
        <v>121</v>
      </c>
      <c r="C22" s="127"/>
      <c r="D22" s="123">
        <f>+D23+D26</f>
        <v>483500</v>
      </c>
      <c r="E22" s="123">
        <f>+D22</f>
        <v>483500</v>
      </c>
      <c r="F22" s="127">
        <f>+F23</f>
        <v>12882</v>
      </c>
      <c r="G22" s="119"/>
      <c r="H22" s="178">
        <f t="shared" si="1"/>
        <v>2.6643226473629784E-2</v>
      </c>
    </row>
    <row r="23" spans="1:8" ht="22.8" x14ac:dyDescent="0.3">
      <c r="A23" s="99">
        <v>661</v>
      </c>
      <c r="B23" s="94" t="s">
        <v>118</v>
      </c>
      <c r="C23" s="124"/>
      <c r="D23" s="125">
        <f>+D24</f>
        <v>16000</v>
      </c>
      <c r="E23" s="125">
        <f t="shared" ref="E23:E30" si="2">+D23</f>
        <v>16000</v>
      </c>
      <c r="F23" s="124">
        <v>12882</v>
      </c>
      <c r="G23" s="120"/>
      <c r="H23" s="178">
        <f t="shared" si="1"/>
        <v>0.80512499999999998</v>
      </c>
    </row>
    <row r="24" spans="1:8" x14ac:dyDescent="0.3">
      <c r="A24" s="99">
        <v>6615</v>
      </c>
      <c r="B24" s="94" t="s">
        <v>110</v>
      </c>
      <c r="C24" s="126"/>
      <c r="D24" s="125">
        <v>16000</v>
      </c>
      <c r="E24" s="125">
        <f t="shared" si="2"/>
        <v>16000</v>
      </c>
      <c r="F24" s="126"/>
      <c r="G24" s="120"/>
      <c r="H24" s="180"/>
    </row>
    <row r="25" spans="1:8" ht="22.8" x14ac:dyDescent="0.3">
      <c r="A25" s="99" t="s">
        <v>200</v>
      </c>
      <c r="B25" s="94" t="s">
        <v>202</v>
      </c>
      <c r="C25" s="126"/>
      <c r="D25" s="125">
        <v>467500</v>
      </c>
      <c r="E25" s="125">
        <f t="shared" si="2"/>
        <v>467500</v>
      </c>
      <c r="F25" s="126"/>
      <c r="G25" s="120"/>
      <c r="H25" s="180"/>
    </row>
    <row r="26" spans="1:8" x14ac:dyDescent="0.3">
      <c r="A26" s="99" t="s">
        <v>201</v>
      </c>
      <c r="B26" s="94" t="s">
        <v>203</v>
      </c>
      <c r="C26" s="126"/>
      <c r="D26" s="125">
        <v>467500</v>
      </c>
      <c r="E26" s="125">
        <f t="shared" si="2"/>
        <v>467500</v>
      </c>
      <c r="F26" s="126"/>
      <c r="G26" s="120"/>
      <c r="H26" s="180"/>
    </row>
    <row r="27" spans="1:8" ht="48" customHeight="1" x14ac:dyDescent="0.3">
      <c r="A27" s="100">
        <v>67</v>
      </c>
      <c r="B27" s="96" t="s">
        <v>112</v>
      </c>
      <c r="C27" s="127">
        <f>+C28+C30</f>
        <v>555050</v>
      </c>
      <c r="D27" s="123">
        <f>+D28</f>
        <v>1377800</v>
      </c>
      <c r="E27" s="123">
        <f t="shared" si="2"/>
        <v>1377800</v>
      </c>
      <c r="F27" s="171">
        <f>+F28</f>
        <v>679043.84</v>
      </c>
      <c r="G27" s="178">
        <f>+F27/C27</f>
        <v>1.2233921989009999</v>
      </c>
      <c r="H27" s="178">
        <f t="shared" si="1"/>
        <v>0.49284645086369572</v>
      </c>
    </row>
    <row r="28" spans="1:8" ht="45.6" x14ac:dyDescent="0.3">
      <c r="A28" s="99">
        <v>671</v>
      </c>
      <c r="B28" s="94" t="s">
        <v>119</v>
      </c>
      <c r="C28" s="124">
        <v>549148</v>
      </c>
      <c r="D28" s="125">
        <f>+D29+D30</f>
        <v>1377800</v>
      </c>
      <c r="E28" s="125">
        <f t="shared" si="2"/>
        <v>1377800</v>
      </c>
      <c r="F28" s="170">
        <v>679043.84</v>
      </c>
      <c r="G28" s="180">
        <f>+F28/C28</f>
        <v>1.2365406775586909</v>
      </c>
      <c r="H28" s="178">
        <f t="shared" si="1"/>
        <v>0.49284645086369572</v>
      </c>
    </row>
    <row r="29" spans="1:8" ht="22.8" x14ac:dyDescent="0.3">
      <c r="A29" s="99">
        <v>6711</v>
      </c>
      <c r="B29" s="94" t="s">
        <v>111</v>
      </c>
      <c r="C29" s="126">
        <v>549148</v>
      </c>
      <c r="D29" s="125">
        <v>1332800</v>
      </c>
      <c r="E29" s="125">
        <f t="shared" si="2"/>
        <v>1332800</v>
      </c>
      <c r="F29" s="126"/>
      <c r="G29" s="120">
        <f t="shared" si="0"/>
        <v>0</v>
      </c>
      <c r="H29" s="180"/>
    </row>
    <row r="30" spans="1:8" ht="52.2" customHeight="1" x14ac:dyDescent="0.3">
      <c r="A30" s="99">
        <v>6712</v>
      </c>
      <c r="B30" s="129" t="s">
        <v>73</v>
      </c>
      <c r="C30" s="124">
        <v>5902</v>
      </c>
      <c r="D30" s="125">
        <v>45000</v>
      </c>
      <c r="E30" s="125">
        <f t="shared" si="2"/>
        <v>45000</v>
      </c>
      <c r="F30" s="124"/>
      <c r="G30" s="120">
        <f t="shared" si="0"/>
        <v>0</v>
      </c>
      <c r="H30" s="180"/>
    </row>
    <row r="31" spans="1:8" ht="24" x14ac:dyDescent="0.3">
      <c r="A31" s="101">
        <v>72</v>
      </c>
      <c r="B31" s="121" t="s">
        <v>77</v>
      </c>
      <c r="C31" s="130">
        <v>301</v>
      </c>
      <c r="D31" s="123">
        <f>+D32</f>
        <v>400</v>
      </c>
      <c r="E31" s="123">
        <f>+E32</f>
        <v>400</v>
      </c>
      <c r="F31" s="130">
        <f>+F32</f>
        <v>401.57</v>
      </c>
      <c r="G31" s="178">
        <f>+F31/C32</f>
        <v>1.3341196013289036</v>
      </c>
      <c r="H31" s="178">
        <f t="shared" si="1"/>
        <v>1.003925</v>
      </c>
    </row>
    <row r="32" spans="1:8" x14ac:dyDescent="0.3">
      <c r="A32" s="102">
        <v>7211</v>
      </c>
      <c r="B32" s="131" t="s">
        <v>78</v>
      </c>
      <c r="C32" s="131">
        <v>301</v>
      </c>
      <c r="D32" s="125">
        <v>400</v>
      </c>
      <c r="E32" s="125">
        <v>400</v>
      </c>
      <c r="F32" s="131">
        <v>401.57</v>
      </c>
      <c r="G32" s="120"/>
      <c r="H32" s="178">
        <f t="shared" si="1"/>
        <v>1.003925</v>
      </c>
    </row>
    <row r="33" spans="1:13" x14ac:dyDescent="0.3">
      <c r="A33" s="169">
        <v>922</v>
      </c>
      <c r="B33" s="131" t="s">
        <v>207</v>
      </c>
      <c r="C33" s="131"/>
      <c r="D33" s="131"/>
      <c r="E33" s="131"/>
      <c r="F33" s="168">
        <v>-330</v>
      </c>
      <c r="G33" s="163"/>
      <c r="H33" s="180"/>
      <c r="M33" s="167"/>
    </row>
    <row r="35" spans="1:13" ht="17.399999999999999" x14ac:dyDescent="0.3">
      <c r="B35" s="235" t="s">
        <v>79</v>
      </c>
      <c r="C35" s="236"/>
      <c r="D35" s="236"/>
      <c r="E35" s="236"/>
      <c r="F35" s="236"/>
      <c r="G35" s="236"/>
      <c r="H35" s="236"/>
    </row>
    <row r="36" spans="1:13" ht="14.4" customHeight="1" x14ac:dyDescent="0.3">
      <c r="B36" s="237" t="s">
        <v>68</v>
      </c>
      <c r="C36" s="237" t="s">
        <v>69</v>
      </c>
      <c r="D36" s="238" t="s">
        <v>120</v>
      </c>
      <c r="E36" s="232" t="s">
        <v>186</v>
      </c>
      <c r="F36" s="232" t="s">
        <v>204</v>
      </c>
      <c r="G36" s="232" t="s">
        <v>70</v>
      </c>
      <c r="H36" s="232" t="s">
        <v>70</v>
      </c>
    </row>
    <row r="37" spans="1:13" x14ac:dyDescent="0.3">
      <c r="B37" s="237"/>
      <c r="C37" s="237"/>
      <c r="D37" s="238"/>
      <c r="E37" s="232"/>
      <c r="F37" s="232"/>
      <c r="G37" s="232"/>
      <c r="H37" s="232"/>
    </row>
    <row r="38" spans="1:13" x14ac:dyDescent="0.3">
      <c r="B38" s="237"/>
      <c r="C38" s="237"/>
      <c r="D38" s="238"/>
      <c r="E38" s="232"/>
      <c r="F38" s="232"/>
      <c r="G38" s="232"/>
      <c r="H38" s="232"/>
    </row>
    <row r="39" spans="1:13" x14ac:dyDescent="0.3">
      <c r="A39" s="102">
        <v>3</v>
      </c>
      <c r="B39" s="109">
        <v>1</v>
      </c>
      <c r="C39" s="109">
        <v>2</v>
      </c>
      <c r="D39" s="110">
        <v>3</v>
      </c>
      <c r="E39" s="111">
        <v>4</v>
      </c>
      <c r="F39" s="111">
        <v>5</v>
      </c>
      <c r="G39" s="111" t="s">
        <v>71</v>
      </c>
      <c r="H39" s="112" t="s">
        <v>72</v>
      </c>
      <c r="K39" s="167"/>
    </row>
    <row r="40" spans="1:13" x14ac:dyDescent="0.3">
      <c r="A40" s="104">
        <v>31</v>
      </c>
      <c r="B40" s="105" t="s">
        <v>164</v>
      </c>
      <c r="C40" s="113">
        <f>+C41+C43+C44</f>
        <v>2908742</v>
      </c>
      <c r="D40" s="113">
        <f>+D41+D43+D44</f>
        <v>6204700</v>
      </c>
      <c r="E40" s="113">
        <f>+D40</f>
        <v>6204700</v>
      </c>
      <c r="F40" s="175">
        <f>+F41+F43+F44</f>
        <v>2972643.72</v>
      </c>
      <c r="G40" s="178">
        <f>F40/C40</f>
        <v>1.0219688511390836</v>
      </c>
      <c r="H40" s="178">
        <f>+F40/E40</f>
        <v>0.47909547923348433</v>
      </c>
      <c r="L40" s="167"/>
    </row>
    <row r="41" spans="1:13" x14ac:dyDescent="0.3">
      <c r="A41" s="102">
        <v>311</v>
      </c>
      <c r="B41" s="103" t="s">
        <v>165</v>
      </c>
      <c r="C41" s="115">
        <v>2409138</v>
      </c>
      <c r="D41" s="115">
        <v>5074000</v>
      </c>
      <c r="E41" s="115">
        <f>+D41</f>
        <v>5074000</v>
      </c>
      <c r="F41" s="115">
        <v>2461941.1800000002</v>
      </c>
      <c r="G41" s="116"/>
      <c r="H41" s="178">
        <f t="shared" ref="H41:H100" si="3">+F41/E41</f>
        <v>0.48520716988569179</v>
      </c>
    </row>
    <row r="42" spans="1:13" x14ac:dyDescent="0.3">
      <c r="A42" s="102">
        <v>3111</v>
      </c>
      <c r="B42" s="103" t="s">
        <v>122</v>
      </c>
      <c r="C42" s="118"/>
      <c r="D42" s="118"/>
      <c r="E42" s="118"/>
      <c r="F42" s="172"/>
      <c r="G42" s="176"/>
      <c r="H42" s="180"/>
    </row>
    <row r="43" spans="1:13" x14ac:dyDescent="0.3">
      <c r="A43" s="102">
        <v>312</v>
      </c>
      <c r="B43" s="103" t="s">
        <v>123</v>
      </c>
      <c r="C43" s="118">
        <v>101407</v>
      </c>
      <c r="D43" s="118">
        <v>272800</v>
      </c>
      <c r="E43" s="118">
        <v>272800</v>
      </c>
      <c r="F43" s="173">
        <v>103545.87</v>
      </c>
      <c r="G43" s="176"/>
      <c r="H43" s="180"/>
    </row>
    <row r="44" spans="1:13" x14ac:dyDescent="0.3">
      <c r="A44" s="102">
        <v>313</v>
      </c>
      <c r="B44" s="103" t="s">
        <v>166</v>
      </c>
      <c r="C44" s="115">
        <v>398197</v>
      </c>
      <c r="D44" s="115">
        <v>857900</v>
      </c>
      <c r="E44" s="115">
        <v>857900</v>
      </c>
      <c r="F44" s="174">
        <v>407156.67</v>
      </c>
      <c r="G44" s="116"/>
      <c r="H44" s="180"/>
    </row>
    <row r="45" spans="1:13" x14ac:dyDescent="0.3">
      <c r="A45" s="102">
        <v>3131</v>
      </c>
      <c r="B45" s="103" t="s">
        <v>124</v>
      </c>
      <c r="C45" s="118"/>
      <c r="D45" s="118"/>
      <c r="E45" s="118"/>
      <c r="F45" s="118"/>
      <c r="G45" s="116"/>
      <c r="H45" s="180"/>
    </row>
    <row r="46" spans="1:13" ht="22.8" x14ac:dyDescent="0.3">
      <c r="A46" s="102">
        <v>3132</v>
      </c>
      <c r="B46" s="103" t="s">
        <v>125</v>
      </c>
      <c r="C46" s="118"/>
      <c r="D46" s="118"/>
      <c r="E46" s="118"/>
      <c r="F46" s="118"/>
      <c r="G46" s="116"/>
      <c r="H46" s="180"/>
    </row>
    <row r="47" spans="1:13" x14ac:dyDescent="0.3">
      <c r="A47" s="104">
        <v>32</v>
      </c>
      <c r="B47" s="105" t="s">
        <v>167</v>
      </c>
      <c r="C47" s="113">
        <v>357686</v>
      </c>
      <c r="D47" s="113">
        <f>+D48+D53+D60+D69</f>
        <v>752470</v>
      </c>
      <c r="E47" s="113">
        <f>+E48+E53+E60+E69</f>
        <v>752470</v>
      </c>
      <c r="F47" s="113">
        <f>+F48+F53+F60+F69</f>
        <v>397354.23</v>
      </c>
      <c r="G47" s="178">
        <f>+F47/C47</f>
        <v>1.1109023836549374</v>
      </c>
      <c r="H47" s="178">
        <f t="shared" si="3"/>
        <v>0.5280665408587718</v>
      </c>
      <c r="L47" s="167"/>
    </row>
    <row r="48" spans="1:13" x14ac:dyDescent="0.3">
      <c r="A48" s="102">
        <v>321</v>
      </c>
      <c r="B48" s="103" t="s">
        <v>168</v>
      </c>
      <c r="C48" s="115">
        <v>73286</v>
      </c>
      <c r="D48" s="115">
        <v>166300</v>
      </c>
      <c r="E48" s="115">
        <f>+D48</f>
        <v>166300</v>
      </c>
      <c r="F48" s="174">
        <v>98219.5</v>
      </c>
      <c r="G48" s="180">
        <f>+F48/C48</f>
        <v>1.340221870480037</v>
      </c>
      <c r="H48" s="180">
        <f t="shared" si="3"/>
        <v>0.59061635598316298</v>
      </c>
    </row>
    <row r="49" spans="1:8" x14ac:dyDescent="0.3">
      <c r="A49" s="102">
        <v>3211</v>
      </c>
      <c r="B49" s="103" t="s">
        <v>126</v>
      </c>
      <c r="C49" s="118"/>
      <c r="D49" s="118"/>
      <c r="E49" s="118"/>
      <c r="F49" s="118"/>
      <c r="G49" s="180"/>
      <c r="H49" s="180"/>
    </row>
    <row r="50" spans="1:8" ht="22.8" x14ac:dyDescent="0.3">
      <c r="A50" s="102">
        <v>3212</v>
      </c>
      <c r="B50" s="103" t="s">
        <v>127</v>
      </c>
      <c r="C50" s="118"/>
      <c r="D50" s="118"/>
      <c r="E50" s="118"/>
      <c r="F50" s="118"/>
      <c r="G50" s="180"/>
      <c r="H50" s="180"/>
    </row>
    <row r="51" spans="1:8" x14ac:dyDescent="0.3">
      <c r="A51" s="102">
        <v>3213</v>
      </c>
      <c r="B51" s="103" t="s">
        <v>128</v>
      </c>
      <c r="C51" s="118"/>
      <c r="D51" s="118"/>
      <c r="E51" s="118"/>
      <c r="F51" s="118"/>
      <c r="G51" s="180"/>
      <c r="H51" s="180"/>
    </row>
    <row r="52" spans="1:8" x14ac:dyDescent="0.3">
      <c r="A52" s="102">
        <v>3214</v>
      </c>
      <c r="B52" s="103" t="s">
        <v>129</v>
      </c>
      <c r="C52" s="118"/>
      <c r="D52" s="118"/>
      <c r="E52" s="118"/>
      <c r="F52" s="118"/>
      <c r="G52" s="180"/>
      <c r="H52" s="180"/>
    </row>
    <row r="53" spans="1:8" x14ac:dyDescent="0.3">
      <c r="A53" s="102">
        <v>322</v>
      </c>
      <c r="B53" s="103" t="s">
        <v>169</v>
      </c>
      <c r="C53" s="115">
        <v>159488</v>
      </c>
      <c r="D53" s="115">
        <v>325000</v>
      </c>
      <c r="E53" s="115">
        <f>+D53</f>
        <v>325000</v>
      </c>
      <c r="F53" s="174">
        <v>180832.28</v>
      </c>
      <c r="G53" s="180">
        <f t="shared" ref="G53:G69" si="4">+F53/C53</f>
        <v>1.1338300060192616</v>
      </c>
      <c r="H53" s="178">
        <f t="shared" si="3"/>
        <v>0.55640701538461534</v>
      </c>
    </row>
    <row r="54" spans="1:8" ht="22.8" x14ac:dyDescent="0.3">
      <c r="A54" s="102">
        <v>3221</v>
      </c>
      <c r="B54" s="103" t="s">
        <v>130</v>
      </c>
      <c r="C54" s="118"/>
      <c r="D54" s="118"/>
      <c r="E54" s="118"/>
      <c r="F54" s="118"/>
      <c r="G54" s="180"/>
      <c r="H54" s="180"/>
    </row>
    <row r="55" spans="1:8" x14ac:dyDescent="0.3">
      <c r="A55" s="102">
        <v>3222</v>
      </c>
      <c r="B55" s="103" t="s">
        <v>131</v>
      </c>
      <c r="C55" s="118"/>
      <c r="D55" s="118"/>
      <c r="E55" s="118"/>
      <c r="F55" s="118"/>
      <c r="G55" s="180"/>
      <c r="H55" s="180"/>
    </row>
    <row r="56" spans="1:8" x14ac:dyDescent="0.3">
      <c r="A56" s="102">
        <v>3223</v>
      </c>
      <c r="B56" s="103" t="s">
        <v>132</v>
      </c>
      <c r="C56" s="118"/>
      <c r="D56" s="118"/>
      <c r="E56" s="118"/>
      <c r="F56" s="118"/>
      <c r="G56" s="180"/>
      <c r="H56" s="180"/>
    </row>
    <row r="57" spans="1:8" ht="22.8" x14ac:dyDescent="0.3">
      <c r="A57" s="102">
        <v>3224</v>
      </c>
      <c r="B57" s="103" t="s">
        <v>133</v>
      </c>
      <c r="C57" s="118"/>
      <c r="D57" s="118"/>
      <c r="E57" s="118"/>
      <c r="F57" s="118"/>
      <c r="G57" s="180"/>
      <c r="H57" s="180"/>
    </row>
    <row r="58" spans="1:8" x14ac:dyDescent="0.3">
      <c r="A58" s="102">
        <v>3225</v>
      </c>
      <c r="B58" s="103" t="s">
        <v>134</v>
      </c>
      <c r="C58" s="118"/>
      <c r="D58" s="118"/>
      <c r="E58" s="118"/>
      <c r="F58" s="118"/>
      <c r="G58" s="180"/>
      <c r="H58" s="180"/>
    </row>
    <row r="59" spans="1:8" ht="22.8" x14ac:dyDescent="0.3">
      <c r="A59" s="102">
        <v>3227</v>
      </c>
      <c r="B59" s="103" t="s">
        <v>135</v>
      </c>
      <c r="C59" s="118"/>
      <c r="D59" s="118"/>
      <c r="E59" s="118"/>
      <c r="F59" s="118"/>
      <c r="G59" s="180"/>
      <c r="H59" s="180"/>
    </row>
    <row r="60" spans="1:8" x14ac:dyDescent="0.3">
      <c r="A60" s="102">
        <v>323</v>
      </c>
      <c r="B60" s="103" t="s">
        <v>170</v>
      </c>
      <c r="C60" s="115">
        <v>86353</v>
      </c>
      <c r="D60" s="115">
        <v>199800</v>
      </c>
      <c r="E60" s="115">
        <v>199800</v>
      </c>
      <c r="F60" s="174">
        <v>85143.35</v>
      </c>
      <c r="G60" s="180">
        <f t="shared" si="4"/>
        <v>0.98599180109550344</v>
      </c>
      <c r="H60" s="178">
        <f t="shared" si="3"/>
        <v>0.42614289289289292</v>
      </c>
    </row>
    <row r="61" spans="1:8" x14ac:dyDescent="0.3">
      <c r="A61" s="102">
        <v>3231</v>
      </c>
      <c r="B61" s="103" t="s">
        <v>136</v>
      </c>
      <c r="C61" s="118"/>
      <c r="D61" s="118"/>
      <c r="E61" s="118"/>
      <c r="F61" s="118"/>
      <c r="G61" s="180"/>
      <c r="H61" s="180"/>
    </row>
    <row r="62" spans="1:8" ht="22.8" x14ac:dyDescent="0.3">
      <c r="A62" s="102">
        <v>3232</v>
      </c>
      <c r="B62" s="103" t="s">
        <v>137</v>
      </c>
      <c r="C62" s="118"/>
      <c r="D62" s="118"/>
      <c r="E62" s="118"/>
      <c r="F62" s="118"/>
      <c r="G62" s="180"/>
      <c r="H62" s="180"/>
    </row>
    <row r="63" spans="1:8" x14ac:dyDescent="0.3">
      <c r="A63" s="102">
        <v>3234</v>
      </c>
      <c r="B63" s="103" t="s">
        <v>138</v>
      </c>
      <c r="C63" s="118"/>
      <c r="D63" s="118"/>
      <c r="E63" s="118"/>
      <c r="F63" s="118"/>
      <c r="G63" s="180"/>
      <c r="H63" s="180"/>
    </row>
    <row r="64" spans="1:8" x14ac:dyDescent="0.3">
      <c r="A64" s="102">
        <v>3235</v>
      </c>
      <c r="B64" s="103" t="s">
        <v>139</v>
      </c>
      <c r="C64" s="118"/>
      <c r="D64" s="118"/>
      <c r="E64" s="118"/>
      <c r="F64" s="118"/>
      <c r="G64" s="180"/>
      <c r="H64" s="180"/>
    </row>
    <row r="65" spans="1:8" x14ac:dyDescent="0.3">
      <c r="A65" s="102">
        <v>3236</v>
      </c>
      <c r="B65" s="103" t="s">
        <v>140</v>
      </c>
      <c r="C65" s="118"/>
      <c r="D65" s="118"/>
      <c r="E65" s="118"/>
      <c r="F65" s="118"/>
      <c r="G65" s="180"/>
      <c r="H65" s="180"/>
    </row>
    <row r="66" spans="1:8" x14ac:dyDescent="0.3">
      <c r="A66" s="102">
        <v>3237</v>
      </c>
      <c r="B66" s="103" t="s">
        <v>141</v>
      </c>
      <c r="C66" s="118"/>
      <c r="D66" s="118"/>
      <c r="E66" s="118"/>
      <c r="F66" s="118"/>
      <c r="G66" s="180"/>
      <c r="H66" s="180"/>
    </row>
    <row r="67" spans="1:8" x14ac:dyDescent="0.3">
      <c r="A67" s="102">
        <v>3238</v>
      </c>
      <c r="B67" s="103" t="s">
        <v>142</v>
      </c>
      <c r="C67" s="118"/>
      <c r="D67" s="118"/>
      <c r="E67" s="118"/>
      <c r="F67" s="118"/>
      <c r="G67" s="180"/>
      <c r="H67" s="180"/>
    </row>
    <row r="68" spans="1:8" x14ac:dyDescent="0.3">
      <c r="A68" s="102">
        <v>3239</v>
      </c>
      <c r="B68" s="103" t="s">
        <v>143</v>
      </c>
      <c r="C68" s="118"/>
      <c r="D68" s="118"/>
      <c r="E68" s="118"/>
      <c r="F68" s="118"/>
      <c r="G68" s="180"/>
      <c r="H68" s="180"/>
    </row>
    <row r="69" spans="1:8" x14ac:dyDescent="0.3">
      <c r="A69" s="102">
        <v>329</v>
      </c>
      <c r="B69" s="103" t="s">
        <v>151</v>
      </c>
      <c r="C69" s="115">
        <v>38559</v>
      </c>
      <c r="D69" s="115">
        <v>61370</v>
      </c>
      <c r="E69" s="115">
        <f>+D69</f>
        <v>61370</v>
      </c>
      <c r="F69" s="174">
        <v>33159.1</v>
      </c>
      <c r="G69" s="180">
        <f t="shared" si="4"/>
        <v>0.85995746777665394</v>
      </c>
      <c r="H69" s="178">
        <f t="shared" si="3"/>
        <v>0.5403144859051654</v>
      </c>
    </row>
    <row r="70" spans="1:8" ht="22.8" x14ac:dyDescent="0.3">
      <c r="A70" s="102">
        <v>3291</v>
      </c>
      <c r="B70" s="103" t="s">
        <v>144</v>
      </c>
      <c r="C70" s="118"/>
      <c r="D70" s="118"/>
      <c r="E70" s="118"/>
      <c r="F70" s="118"/>
      <c r="G70" s="180"/>
      <c r="H70" s="180"/>
    </row>
    <row r="71" spans="1:8" x14ac:dyDescent="0.3">
      <c r="A71" s="102">
        <v>3292</v>
      </c>
      <c r="B71" s="103" t="s">
        <v>145</v>
      </c>
      <c r="C71" s="118"/>
      <c r="D71" s="118"/>
      <c r="E71" s="118"/>
      <c r="F71" s="118"/>
      <c r="G71" s="180"/>
      <c r="H71" s="180"/>
    </row>
    <row r="72" spans="1:8" x14ac:dyDescent="0.3">
      <c r="A72" s="102">
        <v>3293</v>
      </c>
      <c r="B72" s="103" t="s">
        <v>146</v>
      </c>
      <c r="C72" s="118"/>
      <c r="D72" s="118"/>
      <c r="E72" s="118"/>
      <c r="F72" s="118"/>
      <c r="G72" s="180"/>
      <c r="H72" s="180"/>
    </row>
    <row r="73" spans="1:8" x14ac:dyDescent="0.3">
      <c r="A73" s="102">
        <v>3294</v>
      </c>
      <c r="B73" s="103" t="s">
        <v>147</v>
      </c>
      <c r="C73" s="118"/>
      <c r="D73" s="118"/>
      <c r="E73" s="118"/>
      <c r="F73" s="118"/>
      <c r="G73" s="180"/>
      <c r="H73" s="180"/>
    </row>
    <row r="74" spans="1:8" x14ac:dyDescent="0.3">
      <c r="A74" s="102">
        <v>3295</v>
      </c>
      <c r="B74" s="103" t="s">
        <v>148</v>
      </c>
      <c r="C74" s="118"/>
      <c r="D74" s="118"/>
      <c r="E74" s="118"/>
      <c r="F74" s="118"/>
      <c r="G74" s="180"/>
      <c r="H74" s="180"/>
    </row>
    <row r="75" spans="1:8" x14ac:dyDescent="0.3">
      <c r="A75" s="102" t="s">
        <v>149</v>
      </c>
      <c r="B75" s="103" t="s">
        <v>150</v>
      </c>
      <c r="C75" s="118"/>
      <c r="D75" s="118"/>
      <c r="E75" s="118"/>
      <c r="F75" s="118"/>
      <c r="G75" s="180"/>
      <c r="H75" s="180"/>
    </row>
    <row r="76" spans="1:8" x14ac:dyDescent="0.3">
      <c r="A76" s="102">
        <v>3299</v>
      </c>
      <c r="B76" s="103" t="s">
        <v>151</v>
      </c>
      <c r="C76" s="118"/>
      <c r="D76" s="118"/>
      <c r="E76" s="118"/>
      <c r="F76" s="118"/>
      <c r="G76" s="180"/>
      <c r="H76" s="180"/>
    </row>
    <row r="77" spans="1:8" x14ac:dyDescent="0.3">
      <c r="A77" s="104">
        <v>34</v>
      </c>
      <c r="B77" s="105" t="s">
        <v>171</v>
      </c>
      <c r="C77" s="113">
        <f>+C78</f>
        <v>1713</v>
      </c>
      <c r="D77" s="113">
        <v>16000</v>
      </c>
      <c r="E77" s="113">
        <v>16000</v>
      </c>
      <c r="F77" s="113">
        <f>+F78</f>
        <v>12369.38</v>
      </c>
      <c r="G77" s="178">
        <f>+F77/C77</f>
        <v>7.2208873321657903</v>
      </c>
      <c r="H77" s="178">
        <f t="shared" si="3"/>
        <v>0.77308624999999997</v>
      </c>
    </row>
    <row r="78" spans="1:8" x14ac:dyDescent="0.3">
      <c r="A78" s="102">
        <v>343</v>
      </c>
      <c r="B78" s="103" t="s">
        <v>172</v>
      </c>
      <c r="C78" s="115">
        <v>1713</v>
      </c>
      <c r="D78" s="115">
        <v>16000</v>
      </c>
      <c r="E78" s="115">
        <v>16000</v>
      </c>
      <c r="F78" s="174">
        <v>12369.38</v>
      </c>
      <c r="G78" s="181">
        <f>+F78/C78</f>
        <v>7.2208873321657903</v>
      </c>
      <c r="H78" s="180">
        <f t="shared" si="3"/>
        <v>0.77308624999999997</v>
      </c>
    </row>
    <row r="79" spans="1:8" ht="22.8" x14ac:dyDescent="0.3">
      <c r="A79" s="102">
        <v>3431</v>
      </c>
      <c r="B79" s="103" t="s">
        <v>152</v>
      </c>
      <c r="C79" s="118"/>
      <c r="D79" s="118"/>
      <c r="E79" s="118"/>
      <c r="F79" s="118"/>
      <c r="G79" s="116"/>
      <c r="H79" s="180"/>
    </row>
    <row r="80" spans="1:8" ht="24" x14ac:dyDescent="0.3">
      <c r="A80" s="104">
        <v>37</v>
      </c>
      <c r="B80" s="108" t="s">
        <v>162</v>
      </c>
      <c r="C80" s="113">
        <v>102449</v>
      </c>
      <c r="D80" s="113">
        <v>284500</v>
      </c>
      <c r="E80" s="113">
        <v>284500</v>
      </c>
      <c r="F80" s="113">
        <f>+F81</f>
        <v>141419.38</v>
      </c>
      <c r="G80" s="179">
        <f>+F80/C80</f>
        <v>1.3803880955402201</v>
      </c>
      <c r="H80" s="178">
        <f t="shared" si="3"/>
        <v>0.49708042179261863</v>
      </c>
    </row>
    <row r="81" spans="1:8" ht="22.8" x14ac:dyDescent="0.3">
      <c r="A81" s="102">
        <v>372</v>
      </c>
      <c r="B81" s="103" t="s">
        <v>176</v>
      </c>
      <c r="C81" s="115">
        <v>102449</v>
      </c>
      <c r="D81" s="115">
        <f>+D80</f>
        <v>284500</v>
      </c>
      <c r="E81" s="115">
        <v>284500</v>
      </c>
      <c r="F81" s="174">
        <v>141419.38</v>
      </c>
      <c r="G81" s="181">
        <f>+F81/C81</f>
        <v>1.3803880955402201</v>
      </c>
      <c r="H81" s="180">
        <f t="shared" si="3"/>
        <v>0.49708042179261863</v>
      </c>
    </row>
    <row r="82" spans="1:8" ht="22.8" x14ac:dyDescent="0.3">
      <c r="A82" s="102">
        <v>3721</v>
      </c>
      <c r="B82" s="103" t="s">
        <v>153</v>
      </c>
      <c r="C82" s="118"/>
      <c r="D82" s="118"/>
      <c r="E82" s="118"/>
      <c r="F82" s="118"/>
      <c r="G82" s="116"/>
      <c r="H82" s="180"/>
    </row>
    <row r="83" spans="1:8" ht="22.8" x14ac:dyDescent="0.3">
      <c r="A83" s="102">
        <v>3722</v>
      </c>
      <c r="B83" s="103" t="s">
        <v>154</v>
      </c>
      <c r="C83" s="118"/>
      <c r="D83" s="118"/>
      <c r="E83" s="118"/>
      <c r="F83" s="118"/>
      <c r="G83" s="116"/>
      <c r="H83" s="180"/>
    </row>
    <row r="84" spans="1:8" x14ac:dyDescent="0.3">
      <c r="A84" s="102" t="s">
        <v>155</v>
      </c>
      <c r="B84" s="103" t="s">
        <v>177</v>
      </c>
      <c r="C84" s="115"/>
      <c r="D84" s="115"/>
      <c r="E84" s="115"/>
      <c r="F84" s="115"/>
      <c r="G84" s="116"/>
      <c r="H84" s="180"/>
    </row>
    <row r="85" spans="1:8" x14ac:dyDescent="0.3">
      <c r="A85" s="102" t="s">
        <v>155</v>
      </c>
      <c r="B85" s="103" t="s">
        <v>178</v>
      </c>
      <c r="C85" s="115">
        <v>1357</v>
      </c>
      <c r="D85" s="115"/>
      <c r="E85" s="115"/>
      <c r="F85" s="115"/>
      <c r="G85" s="116"/>
      <c r="H85" s="180"/>
    </row>
    <row r="86" spans="1:8" x14ac:dyDescent="0.3">
      <c r="A86" s="102" t="s">
        <v>155</v>
      </c>
      <c r="B86" s="103" t="s">
        <v>179</v>
      </c>
      <c r="C86" s="115">
        <v>0</v>
      </c>
      <c r="D86" s="115"/>
      <c r="E86" s="115"/>
      <c r="F86" s="115"/>
      <c r="G86" s="116"/>
      <c r="H86" s="180"/>
    </row>
    <row r="87" spans="1:8" ht="22.8" x14ac:dyDescent="0.3">
      <c r="A87" s="106">
        <v>4</v>
      </c>
      <c r="B87" s="107" t="s">
        <v>159</v>
      </c>
      <c r="C87" s="113">
        <v>229559</v>
      </c>
      <c r="D87" s="113">
        <f>+D92+D96+D99</f>
        <v>660500</v>
      </c>
      <c r="E87" s="113">
        <f>+D87</f>
        <v>660500</v>
      </c>
      <c r="F87" s="113"/>
      <c r="G87" s="114"/>
      <c r="H87" s="178">
        <f t="shared" si="3"/>
        <v>0</v>
      </c>
    </row>
    <row r="88" spans="1:8" ht="22.8" x14ac:dyDescent="0.3">
      <c r="A88" s="102">
        <v>41</v>
      </c>
      <c r="B88" s="103" t="s">
        <v>180</v>
      </c>
      <c r="C88" s="115">
        <v>0</v>
      </c>
      <c r="D88" s="115"/>
      <c r="E88" s="115"/>
      <c r="F88" s="115"/>
      <c r="G88" s="116"/>
      <c r="H88" s="180"/>
    </row>
    <row r="89" spans="1:8" x14ac:dyDescent="0.3">
      <c r="A89" s="102">
        <v>411</v>
      </c>
      <c r="B89" s="103" t="s">
        <v>181</v>
      </c>
      <c r="C89" s="115">
        <v>0</v>
      </c>
      <c r="D89" s="115"/>
      <c r="E89" s="115"/>
      <c r="F89" s="115"/>
      <c r="G89" s="116"/>
      <c r="H89" s="180"/>
    </row>
    <row r="90" spans="1:8" ht="36" customHeight="1" x14ac:dyDescent="0.3">
      <c r="A90" s="104">
        <v>42</v>
      </c>
      <c r="B90" s="154" t="s">
        <v>163</v>
      </c>
      <c r="C90" s="113">
        <f>+C91</f>
        <v>5902</v>
      </c>
      <c r="D90" s="113">
        <f>+D92+D96</f>
        <v>193000</v>
      </c>
      <c r="E90" s="113">
        <f>+D90</f>
        <v>193000</v>
      </c>
      <c r="F90" s="113"/>
      <c r="G90" s="114"/>
      <c r="H90" s="178">
        <f t="shared" si="3"/>
        <v>0</v>
      </c>
    </row>
    <row r="91" spans="1:8" x14ac:dyDescent="0.3">
      <c r="A91" s="102">
        <v>421</v>
      </c>
      <c r="B91" s="103" t="s">
        <v>182</v>
      </c>
      <c r="C91" s="115">
        <f>+C92</f>
        <v>5902</v>
      </c>
      <c r="D91" s="115"/>
      <c r="E91" s="115"/>
      <c r="F91" s="115"/>
      <c r="G91" s="116"/>
      <c r="H91" s="180"/>
    </row>
    <row r="92" spans="1:8" x14ac:dyDescent="0.3">
      <c r="A92" s="102">
        <v>422</v>
      </c>
      <c r="B92" s="103" t="s">
        <v>183</v>
      </c>
      <c r="C92" s="115">
        <f>+C93</f>
        <v>5902</v>
      </c>
      <c r="D92" s="115">
        <v>35000</v>
      </c>
      <c r="E92" s="115">
        <v>35000</v>
      </c>
      <c r="F92" s="115"/>
      <c r="G92" s="116"/>
      <c r="H92" s="180"/>
    </row>
    <row r="93" spans="1:8" x14ac:dyDescent="0.3">
      <c r="A93" s="102">
        <v>4221</v>
      </c>
      <c r="B93" s="103" t="s">
        <v>156</v>
      </c>
      <c r="C93" s="118">
        <v>5902</v>
      </c>
      <c r="D93" s="118"/>
      <c r="E93" s="118"/>
      <c r="F93" s="118"/>
      <c r="G93" s="116"/>
      <c r="H93" s="180"/>
    </row>
    <row r="94" spans="1:8" x14ac:dyDescent="0.3">
      <c r="A94" s="102">
        <v>4222</v>
      </c>
      <c r="B94" s="103" t="s">
        <v>160</v>
      </c>
      <c r="C94" s="118"/>
      <c r="D94" s="118"/>
      <c r="E94" s="118"/>
      <c r="F94" s="118"/>
      <c r="G94" s="116"/>
      <c r="H94" s="180"/>
    </row>
    <row r="95" spans="1:8" x14ac:dyDescent="0.3">
      <c r="A95" s="102">
        <v>4226</v>
      </c>
      <c r="B95" s="103" t="s">
        <v>157</v>
      </c>
      <c r="C95" s="118"/>
      <c r="D95" s="118"/>
      <c r="E95" s="118"/>
      <c r="F95" s="118"/>
      <c r="G95" s="116"/>
      <c r="H95" s="180"/>
    </row>
    <row r="96" spans="1:8" ht="22.8" x14ac:dyDescent="0.3">
      <c r="A96" s="102">
        <v>424</v>
      </c>
      <c r="B96" s="103" t="s">
        <v>184</v>
      </c>
      <c r="C96" s="115"/>
      <c r="D96" s="115">
        <v>158000</v>
      </c>
      <c r="E96" s="115">
        <v>158000</v>
      </c>
      <c r="F96" s="115"/>
      <c r="G96" s="116"/>
      <c r="H96" s="120"/>
    </row>
    <row r="97" spans="1:8" x14ac:dyDescent="0.3">
      <c r="A97" s="102">
        <v>4241</v>
      </c>
      <c r="B97" s="103" t="s">
        <v>161</v>
      </c>
      <c r="C97" s="118"/>
      <c r="D97" s="118"/>
      <c r="E97" s="118"/>
      <c r="F97" s="118"/>
      <c r="G97" s="116"/>
      <c r="H97" s="120"/>
    </row>
    <row r="98" spans="1:8" ht="22.8" x14ac:dyDescent="0.3">
      <c r="A98" s="102">
        <v>4242</v>
      </c>
      <c r="B98" s="103" t="s">
        <v>158</v>
      </c>
      <c r="C98" s="118"/>
      <c r="D98" s="118"/>
      <c r="E98" s="118"/>
      <c r="F98" s="118"/>
      <c r="G98" s="116"/>
      <c r="H98" s="120"/>
    </row>
    <row r="99" spans="1:8" ht="24.6" x14ac:dyDescent="0.3">
      <c r="A99" s="162">
        <v>45</v>
      </c>
      <c r="B99" s="161" t="s">
        <v>205</v>
      </c>
      <c r="C99" s="160"/>
      <c r="D99" s="165">
        <f>+D100</f>
        <v>467500</v>
      </c>
      <c r="E99" s="165">
        <f>+E100</f>
        <v>467500</v>
      </c>
      <c r="F99" s="160"/>
      <c r="G99" s="160"/>
      <c r="H99" s="119">
        <f t="shared" si="3"/>
        <v>0</v>
      </c>
    </row>
    <row r="100" spans="1:8" ht="24" x14ac:dyDescent="0.3">
      <c r="A100" s="163">
        <v>451</v>
      </c>
      <c r="B100" s="164" t="s">
        <v>206</v>
      </c>
      <c r="C100" s="163"/>
      <c r="D100" s="166">
        <v>467500</v>
      </c>
      <c r="E100" s="166">
        <v>467500</v>
      </c>
      <c r="F100" s="163"/>
      <c r="G100" s="163"/>
      <c r="H100" s="120">
        <f t="shared" si="3"/>
        <v>0</v>
      </c>
    </row>
    <row r="101" spans="1:8" x14ac:dyDescent="0.3">
      <c r="B101" s="117"/>
      <c r="C101" s="117"/>
      <c r="F101" s="117"/>
    </row>
    <row r="102" spans="1:8" x14ac:dyDescent="0.3">
      <c r="B102" s="117"/>
      <c r="C102" s="117"/>
      <c r="F102" s="117"/>
    </row>
    <row r="103" spans="1:8" x14ac:dyDescent="0.3">
      <c r="B103" s="117"/>
      <c r="C103" s="117"/>
      <c r="F103" s="117"/>
    </row>
    <row r="104" spans="1:8" x14ac:dyDescent="0.3">
      <c r="B104" s="117"/>
      <c r="C104" s="117"/>
      <c r="F104" s="117"/>
    </row>
    <row r="105" spans="1:8" x14ac:dyDescent="0.3">
      <c r="B105" s="117"/>
      <c r="C105" s="117"/>
      <c r="F105" s="117"/>
    </row>
    <row r="106" spans="1:8" x14ac:dyDescent="0.3">
      <c r="B106" s="117"/>
      <c r="C106" s="117"/>
      <c r="F106" s="117"/>
    </row>
    <row r="107" spans="1:8" x14ac:dyDescent="0.3">
      <c r="B107" s="117"/>
      <c r="C107" s="117"/>
      <c r="F107" s="117"/>
    </row>
    <row r="108" spans="1:8" x14ac:dyDescent="0.3">
      <c r="B108" s="117"/>
      <c r="C108" s="117"/>
      <c r="F108" s="117"/>
    </row>
    <row r="109" spans="1:8" x14ac:dyDescent="0.3">
      <c r="B109" s="117"/>
      <c r="C109" s="117"/>
      <c r="F109" s="117"/>
    </row>
    <row r="110" spans="1:8" x14ac:dyDescent="0.3">
      <c r="B110" s="117"/>
      <c r="C110" s="117"/>
      <c r="F110" s="117"/>
    </row>
    <row r="111" spans="1:8" x14ac:dyDescent="0.3">
      <c r="B111" s="117"/>
      <c r="C111" s="117"/>
      <c r="F111" s="117"/>
    </row>
    <row r="112" spans="1:8" x14ac:dyDescent="0.3">
      <c r="B112" s="117"/>
      <c r="C112" s="117"/>
      <c r="F112" s="117"/>
    </row>
    <row r="113" spans="2:6" x14ac:dyDescent="0.3">
      <c r="B113" s="117"/>
      <c r="C113" s="117"/>
      <c r="F113" s="117"/>
    </row>
    <row r="114" spans="2:6" x14ac:dyDescent="0.3">
      <c r="B114" s="117"/>
      <c r="C114" s="117"/>
      <c r="F114" s="117"/>
    </row>
    <row r="115" spans="2:6" x14ac:dyDescent="0.3">
      <c r="B115" s="117"/>
      <c r="C115" s="117"/>
      <c r="F115" s="117"/>
    </row>
    <row r="116" spans="2:6" x14ac:dyDescent="0.3">
      <c r="B116" s="117"/>
      <c r="C116" s="117"/>
      <c r="F116" s="117"/>
    </row>
    <row r="117" spans="2:6" x14ac:dyDescent="0.3">
      <c r="B117" s="117"/>
      <c r="C117" s="117"/>
      <c r="F117" s="117"/>
    </row>
    <row r="118" spans="2:6" x14ac:dyDescent="0.3">
      <c r="B118" s="117"/>
      <c r="C118" s="117"/>
      <c r="F118" s="117"/>
    </row>
    <row r="119" spans="2:6" x14ac:dyDescent="0.3">
      <c r="B119" s="117"/>
      <c r="C119" s="117"/>
      <c r="F119" s="117"/>
    </row>
    <row r="120" spans="2:6" x14ac:dyDescent="0.3">
      <c r="B120" s="117"/>
      <c r="C120" s="117"/>
      <c r="F120" s="117"/>
    </row>
    <row r="121" spans="2:6" x14ac:dyDescent="0.3">
      <c r="B121" s="117"/>
      <c r="C121" s="117"/>
      <c r="F121" s="117"/>
    </row>
    <row r="122" spans="2:6" x14ac:dyDescent="0.3">
      <c r="B122" s="117"/>
      <c r="C122" s="117"/>
      <c r="F122" s="117"/>
    </row>
    <row r="123" spans="2:6" x14ac:dyDescent="0.3">
      <c r="B123" s="117"/>
      <c r="C123" s="117"/>
      <c r="F123" s="117"/>
    </row>
    <row r="124" spans="2:6" x14ac:dyDescent="0.3">
      <c r="B124" s="117"/>
      <c r="C124" s="117"/>
      <c r="F124" s="117"/>
    </row>
    <row r="125" spans="2:6" x14ac:dyDescent="0.3">
      <c r="B125" s="117"/>
      <c r="C125" s="117"/>
      <c r="F125" s="117"/>
    </row>
    <row r="126" spans="2:6" x14ac:dyDescent="0.3">
      <c r="B126" s="117"/>
      <c r="C126" s="117"/>
      <c r="F126" s="117"/>
    </row>
    <row r="127" spans="2:6" x14ac:dyDescent="0.3">
      <c r="B127" s="117"/>
      <c r="C127" s="117"/>
      <c r="F127" s="117"/>
    </row>
    <row r="128" spans="2:6" x14ac:dyDescent="0.3">
      <c r="B128" s="117"/>
      <c r="C128" s="117"/>
      <c r="F128" s="117"/>
    </row>
    <row r="129" spans="2:6" x14ac:dyDescent="0.3">
      <c r="B129" s="117"/>
      <c r="C129" s="117"/>
      <c r="F129" s="117"/>
    </row>
    <row r="130" spans="2:6" x14ac:dyDescent="0.3">
      <c r="B130" s="117"/>
      <c r="C130" s="117"/>
      <c r="F130" s="117"/>
    </row>
    <row r="131" spans="2:6" x14ac:dyDescent="0.3">
      <c r="B131" s="117"/>
      <c r="C131" s="117"/>
      <c r="F131" s="117"/>
    </row>
    <row r="132" spans="2:6" x14ac:dyDescent="0.3">
      <c r="B132" s="117"/>
      <c r="C132" s="117"/>
      <c r="F132" s="117"/>
    </row>
    <row r="133" spans="2:6" x14ac:dyDescent="0.3">
      <c r="B133" s="117"/>
      <c r="C133" s="117"/>
      <c r="F133" s="117"/>
    </row>
    <row r="134" spans="2:6" x14ac:dyDescent="0.3">
      <c r="B134" s="117"/>
      <c r="C134" s="117"/>
      <c r="F134" s="117"/>
    </row>
    <row r="135" spans="2:6" x14ac:dyDescent="0.3">
      <c r="B135" s="117"/>
      <c r="C135" s="117"/>
      <c r="F135" s="117"/>
    </row>
    <row r="136" spans="2:6" x14ac:dyDescent="0.3">
      <c r="B136" s="117"/>
      <c r="C136" s="117"/>
      <c r="F136" s="117"/>
    </row>
    <row r="137" spans="2:6" x14ac:dyDescent="0.3">
      <c r="B137" s="117"/>
      <c r="C137" s="117"/>
      <c r="F137" s="117"/>
    </row>
    <row r="138" spans="2:6" x14ac:dyDescent="0.3">
      <c r="B138" s="117"/>
      <c r="C138" s="117"/>
      <c r="F138" s="117"/>
    </row>
    <row r="139" spans="2:6" x14ac:dyDescent="0.3">
      <c r="B139" s="117"/>
      <c r="C139" s="117"/>
      <c r="F139" s="117"/>
    </row>
    <row r="140" spans="2:6" x14ac:dyDescent="0.3">
      <c r="B140" s="117"/>
      <c r="C140" s="117"/>
      <c r="F140" s="117"/>
    </row>
    <row r="141" spans="2:6" x14ac:dyDescent="0.3">
      <c r="B141" s="117"/>
      <c r="C141" s="117"/>
      <c r="F141" s="117"/>
    </row>
    <row r="142" spans="2:6" x14ac:dyDescent="0.3">
      <c r="B142" s="117"/>
      <c r="C142" s="117"/>
      <c r="F142" s="117"/>
    </row>
    <row r="143" spans="2:6" x14ac:dyDescent="0.3">
      <c r="B143" s="117"/>
      <c r="C143" s="117"/>
      <c r="F143" s="117"/>
    </row>
    <row r="144" spans="2:6" x14ac:dyDescent="0.3">
      <c r="B144" s="117"/>
      <c r="C144" s="117"/>
      <c r="F144" s="117"/>
    </row>
    <row r="145" spans="2:6" x14ac:dyDescent="0.3">
      <c r="B145" s="117"/>
      <c r="C145" s="117"/>
      <c r="F145" s="117"/>
    </row>
    <row r="146" spans="2:6" x14ac:dyDescent="0.3">
      <c r="B146" s="117"/>
      <c r="C146" s="117"/>
      <c r="F146" s="117"/>
    </row>
    <row r="147" spans="2:6" x14ac:dyDescent="0.3">
      <c r="B147" s="117"/>
      <c r="C147" s="117"/>
      <c r="F147" s="117"/>
    </row>
    <row r="148" spans="2:6" x14ac:dyDescent="0.3">
      <c r="B148" s="117"/>
      <c r="C148" s="117"/>
      <c r="F148" s="117"/>
    </row>
    <row r="149" spans="2:6" x14ac:dyDescent="0.3">
      <c r="B149" s="117"/>
      <c r="C149" s="117"/>
      <c r="F149" s="117"/>
    </row>
    <row r="150" spans="2:6" x14ac:dyDescent="0.3">
      <c r="B150" s="117"/>
      <c r="C150" s="117"/>
      <c r="F150" s="117"/>
    </row>
    <row r="151" spans="2:6" x14ac:dyDescent="0.3">
      <c r="B151" s="117"/>
      <c r="C151" s="117"/>
      <c r="F151" s="117"/>
    </row>
    <row r="152" spans="2:6" x14ac:dyDescent="0.3">
      <c r="B152" s="117"/>
      <c r="C152" s="117"/>
      <c r="F152" s="117"/>
    </row>
    <row r="153" spans="2:6" x14ac:dyDescent="0.3">
      <c r="B153" s="117"/>
      <c r="C153" s="117"/>
      <c r="F153" s="117"/>
    </row>
    <row r="154" spans="2:6" x14ac:dyDescent="0.3">
      <c r="B154" s="117"/>
      <c r="C154" s="117"/>
      <c r="F154" s="117"/>
    </row>
    <row r="155" spans="2:6" x14ac:dyDescent="0.3">
      <c r="B155" s="117"/>
      <c r="C155" s="117"/>
      <c r="F155" s="117"/>
    </row>
    <row r="156" spans="2:6" x14ac:dyDescent="0.3">
      <c r="B156" s="117"/>
      <c r="C156" s="117"/>
      <c r="F156" s="117"/>
    </row>
    <row r="157" spans="2:6" x14ac:dyDescent="0.3">
      <c r="B157" s="117"/>
      <c r="C157" s="117"/>
      <c r="F157" s="117"/>
    </row>
    <row r="158" spans="2:6" x14ac:dyDescent="0.3">
      <c r="B158" s="117"/>
      <c r="C158" s="117"/>
      <c r="F158" s="117"/>
    </row>
    <row r="159" spans="2:6" x14ac:dyDescent="0.3">
      <c r="B159" s="117"/>
      <c r="C159" s="117"/>
      <c r="F159" s="117"/>
    </row>
    <row r="160" spans="2:6" x14ac:dyDescent="0.3">
      <c r="B160" s="117"/>
      <c r="C160" s="117"/>
      <c r="F160" s="117"/>
    </row>
    <row r="161" spans="2:6" x14ac:dyDescent="0.3">
      <c r="B161" s="117"/>
      <c r="C161" s="117"/>
      <c r="F161" s="117"/>
    </row>
    <row r="162" spans="2:6" x14ac:dyDescent="0.3">
      <c r="B162" s="117"/>
      <c r="C162" s="117"/>
      <c r="F162" s="117"/>
    </row>
    <row r="163" spans="2:6" x14ac:dyDescent="0.3">
      <c r="B163" s="117"/>
      <c r="C163" s="117"/>
      <c r="F163" s="117"/>
    </row>
    <row r="164" spans="2:6" x14ac:dyDescent="0.3">
      <c r="B164" s="117"/>
      <c r="C164" s="117"/>
      <c r="F164" s="117"/>
    </row>
    <row r="165" spans="2:6" x14ac:dyDescent="0.3">
      <c r="B165" s="117"/>
      <c r="C165" s="117"/>
      <c r="F165" s="117"/>
    </row>
    <row r="166" spans="2:6" x14ac:dyDescent="0.3">
      <c r="B166" s="117"/>
      <c r="C166" s="117"/>
      <c r="F166" s="117"/>
    </row>
    <row r="167" spans="2:6" x14ac:dyDescent="0.3">
      <c r="B167" s="117"/>
      <c r="C167" s="117"/>
      <c r="F167" s="117"/>
    </row>
    <row r="168" spans="2:6" x14ac:dyDescent="0.3">
      <c r="B168" s="117"/>
      <c r="C168" s="117"/>
      <c r="F168" s="117"/>
    </row>
    <row r="169" spans="2:6" x14ac:dyDescent="0.3">
      <c r="B169" s="117"/>
      <c r="C169" s="117"/>
      <c r="F169" s="117"/>
    </row>
    <row r="170" spans="2:6" x14ac:dyDescent="0.3">
      <c r="B170" s="117"/>
      <c r="C170" s="117"/>
      <c r="F170" s="117"/>
    </row>
    <row r="171" spans="2:6" x14ac:dyDescent="0.3">
      <c r="B171" s="117"/>
      <c r="C171" s="117"/>
      <c r="F171" s="117"/>
    </row>
    <row r="172" spans="2:6" x14ac:dyDescent="0.3">
      <c r="B172" s="117"/>
      <c r="C172" s="117"/>
      <c r="F172" s="117"/>
    </row>
    <row r="173" spans="2:6" x14ac:dyDescent="0.3">
      <c r="B173" s="117"/>
      <c r="C173" s="117"/>
      <c r="F173" s="117"/>
    </row>
    <row r="174" spans="2:6" x14ac:dyDescent="0.3">
      <c r="B174" s="117"/>
      <c r="C174" s="117"/>
      <c r="F174" s="117"/>
    </row>
    <row r="175" spans="2:6" x14ac:dyDescent="0.3">
      <c r="B175" s="117"/>
      <c r="C175" s="117"/>
      <c r="F175" s="117"/>
    </row>
    <row r="176" spans="2:6" x14ac:dyDescent="0.3">
      <c r="B176" s="117"/>
      <c r="C176" s="117"/>
      <c r="F176" s="117"/>
    </row>
    <row r="177" spans="2:6" x14ac:dyDescent="0.3">
      <c r="B177" s="117"/>
      <c r="C177" s="117"/>
      <c r="F177" s="117"/>
    </row>
    <row r="178" spans="2:6" x14ac:dyDescent="0.3">
      <c r="B178" s="117"/>
      <c r="C178" s="117"/>
      <c r="F178" s="117"/>
    </row>
    <row r="179" spans="2:6" x14ac:dyDescent="0.3">
      <c r="B179" s="117"/>
      <c r="C179" s="117"/>
      <c r="F179" s="117"/>
    </row>
    <row r="180" spans="2:6" x14ac:dyDescent="0.3">
      <c r="B180" s="117"/>
      <c r="C180" s="117"/>
      <c r="F180" s="117"/>
    </row>
    <row r="181" spans="2:6" x14ac:dyDescent="0.3">
      <c r="B181" s="117"/>
      <c r="C181" s="117"/>
      <c r="F181" s="117"/>
    </row>
    <row r="182" spans="2:6" x14ac:dyDescent="0.3">
      <c r="B182" s="117"/>
      <c r="C182" s="117"/>
      <c r="F182" s="117"/>
    </row>
    <row r="183" spans="2:6" x14ac:dyDescent="0.3">
      <c r="B183" s="117"/>
      <c r="C183" s="117"/>
      <c r="F183" s="117"/>
    </row>
    <row r="184" spans="2:6" x14ac:dyDescent="0.3">
      <c r="B184" s="117"/>
      <c r="C184" s="117"/>
      <c r="F184" s="117"/>
    </row>
    <row r="185" spans="2:6" x14ac:dyDescent="0.3">
      <c r="B185" s="117"/>
      <c r="C185" s="117"/>
      <c r="F185" s="117"/>
    </row>
    <row r="186" spans="2:6" x14ac:dyDescent="0.3">
      <c r="B186" s="117"/>
      <c r="C186" s="117"/>
      <c r="F186" s="117"/>
    </row>
    <row r="187" spans="2:6" x14ac:dyDescent="0.3">
      <c r="B187" s="117"/>
      <c r="C187" s="117"/>
      <c r="F187" s="117"/>
    </row>
    <row r="188" spans="2:6" x14ac:dyDescent="0.3">
      <c r="B188" s="117"/>
      <c r="C188" s="117"/>
      <c r="F188" s="117"/>
    </row>
    <row r="189" spans="2:6" x14ac:dyDescent="0.3">
      <c r="B189" s="117"/>
      <c r="C189" s="117"/>
      <c r="F189" s="117"/>
    </row>
    <row r="190" spans="2:6" x14ac:dyDescent="0.3">
      <c r="B190" s="117"/>
      <c r="C190" s="117"/>
      <c r="F190" s="117"/>
    </row>
    <row r="191" spans="2:6" x14ac:dyDescent="0.3">
      <c r="B191" s="117"/>
      <c r="C191" s="117"/>
      <c r="F191" s="117"/>
    </row>
    <row r="192" spans="2:6" x14ac:dyDescent="0.3">
      <c r="B192" s="117"/>
      <c r="C192" s="117"/>
      <c r="F192" s="117"/>
    </row>
    <row r="193" spans="2:6" x14ac:dyDescent="0.3">
      <c r="B193" s="117"/>
      <c r="C193" s="117"/>
      <c r="F193" s="117"/>
    </row>
    <row r="194" spans="2:6" x14ac:dyDescent="0.3">
      <c r="B194" s="117"/>
      <c r="C194" s="117"/>
      <c r="F194" s="117"/>
    </row>
    <row r="195" spans="2:6" x14ac:dyDescent="0.3">
      <c r="B195" s="117"/>
      <c r="C195" s="117"/>
      <c r="F195" s="117"/>
    </row>
    <row r="196" spans="2:6" x14ac:dyDescent="0.3">
      <c r="B196" s="117"/>
      <c r="C196" s="117"/>
      <c r="F196" s="117"/>
    </row>
    <row r="197" spans="2:6" x14ac:dyDescent="0.3">
      <c r="B197" s="117"/>
      <c r="C197" s="117"/>
      <c r="F197" s="117"/>
    </row>
    <row r="198" spans="2:6" x14ac:dyDescent="0.3">
      <c r="B198" s="117"/>
      <c r="C198" s="117"/>
      <c r="F198" s="117"/>
    </row>
    <row r="199" spans="2:6" x14ac:dyDescent="0.3">
      <c r="B199" s="117"/>
      <c r="C199" s="117"/>
      <c r="F199" s="117"/>
    </row>
    <row r="200" spans="2:6" x14ac:dyDescent="0.3">
      <c r="B200" s="117"/>
      <c r="C200" s="117"/>
      <c r="F200" s="117"/>
    </row>
    <row r="201" spans="2:6" x14ac:dyDescent="0.3">
      <c r="B201" s="117"/>
      <c r="C201" s="117"/>
      <c r="F201" s="117"/>
    </row>
    <row r="202" spans="2:6" x14ac:dyDescent="0.3">
      <c r="B202" s="117"/>
      <c r="C202" s="117"/>
      <c r="F202" s="117"/>
    </row>
    <row r="203" spans="2:6" x14ac:dyDescent="0.3">
      <c r="B203" s="117"/>
      <c r="C203" s="117"/>
      <c r="F203" s="117"/>
    </row>
    <row r="204" spans="2:6" x14ac:dyDescent="0.3">
      <c r="B204" s="117"/>
      <c r="C204" s="117"/>
      <c r="F204" s="117"/>
    </row>
    <row r="205" spans="2:6" x14ac:dyDescent="0.3">
      <c r="B205" s="117"/>
      <c r="C205" s="117"/>
      <c r="F205" s="117"/>
    </row>
    <row r="206" spans="2:6" x14ac:dyDescent="0.3">
      <c r="B206" s="117"/>
      <c r="C206" s="117"/>
      <c r="F206" s="117"/>
    </row>
    <row r="207" spans="2:6" x14ac:dyDescent="0.3">
      <c r="B207" s="117"/>
      <c r="C207" s="117"/>
      <c r="F207" s="117"/>
    </row>
    <row r="208" spans="2:6" x14ac:dyDescent="0.3">
      <c r="B208" s="117"/>
      <c r="C208" s="117"/>
      <c r="F208" s="117"/>
    </row>
    <row r="209" spans="2:6" x14ac:dyDescent="0.3">
      <c r="B209" s="117"/>
      <c r="C209" s="117"/>
      <c r="F209" s="117"/>
    </row>
    <row r="210" spans="2:6" x14ac:dyDescent="0.3">
      <c r="B210" s="117"/>
      <c r="C210" s="117"/>
      <c r="F210" s="117"/>
    </row>
    <row r="211" spans="2:6" x14ac:dyDescent="0.3">
      <c r="B211" s="117"/>
      <c r="C211" s="117"/>
      <c r="F211" s="117"/>
    </row>
    <row r="212" spans="2:6" x14ac:dyDescent="0.3">
      <c r="B212" s="117"/>
      <c r="C212" s="117"/>
      <c r="F212" s="117"/>
    </row>
    <row r="213" spans="2:6" x14ac:dyDescent="0.3">
      <c r="B213" s="117"/>
      <c r="C213" s="117"/>
      <c r="F213" s="117"/>
    </row>
    <row r="214" spans="2:6" x14ac:dyDescent="0.3">
      <c r="B214" s="117"/>
      <c r="C214" s="117"/>
      <c r="F214" s="117"/>
    </row>
    <row r="215" spans="2:6" x14ac:dyDescent="0.3">
      <c r="B215" s="117"/>
      <c r="C215" s="117"/>
      <c r="F215" s="117"/>
    </row>
    <row r="216" spans="2:6" x14ac:dyDescent="0.3">
      <c r="B216" s="117"/>
      <c r="C216" s="117"/>
      <c r="F216" s="117"/>
    </row>
    <row r="217" spans="2:6" x14ac:dyDescent="0.3">
      <c r="B217" s="117"/>
      <c r="C217" s="117"/>
      <c r="F217" s="117"/>
    </row>
    <row r="218" spans="2:6" x14ac:dyDescent="0.3">
      <c r="B218" s="117"/>
      <c r="C218" s="117"/>
      <c r="F218" s="117"/>
    </row>
    <row r="219" spans="2:6" x14ac:dyDescent="0.3">
      <c r="B219" s="117"/>
      <c r="C219" s="117"/>
      <c r="F219" s="117"/>
    </row>
    <row r="220" spans="2:6" x14ac:dyDescent="0.3">
      <c r="B220" s="117"/>
      <c r="C220" s="117"/>
      <c r="F220" s="117"/>
    </row>
    <row r="221" spans="2:6" x14ac:dyDescent="0.3">
      <c r="B221" s="117"/>
      <c r="C221" s="117"/>
      <c r="F221" s="117"/>
    </row>
    <row r="222" spans="2:6" x14ac:dyDescent="0.3">
      <c r="B222" s="117"/>
      <c r="C222" s="117"/>
      <c r="F222" s="117"/>
    </row>
    <row r="223" spans="2:6" x14ac:dyDescent="0.3">
      <c r="B223" s="117"/>
      <c r="C223" s="117"/>
      <c r="F223" s="117"/>
    </row>
    <row r="224" spans="2:6" x14ac:dyDescent="0.3">
      <c r="B224" s="117"/>
      <c r="C224" s="117"/>
      <c r="F224" s="117"/>
    </row>
    <row r="225" spans="2:6" x14ac:dyDescent="0.3">
      <c r="B225" s="117"/>
      <c r="C225" s="117"/>
      <c r="F225" s="117"/>
    </row>
    <row r="226" spans="2:6" x14ac:dyDescent="0.3">
      <c r="B226" s="117"/>
      <c r="C226" s="117"/>
      <c r="F226" s="117"/>
    </row>
    <row r="227" spans="2:6" x14ac:dyDescent="0.3">
      <c r="B227" s="117"/>
      <c r="C227" s="117"/>
      <c r="F227" s="117"/>
    </row>
    <row r="228" spans="2:6" x14ac:dyDescent="0.3">
      <c r="B228" s="117"/>
      <c r="C228" s="117"/>
      <c r="F228" s="117"/>
    </row>
    <row r="229" spans="2:6" x14ac:dyDescent="0.3">
      <c r="B229" s="117"/>
      <c r="C229" s="117"/>
      <c r="F229" s="117"/>
    </row>
    <row r="230" spans="2:6" x14ac:dyDescent="0.3">
      <c r="B230" s="117"/>
      <c r="C230" s="117"/>
      <c r="F230" s="117"/>
    </row>
    <row r="231" spans="2:6" x14ac:dyDescent="0.3">
      <c r="B231" s="117"/>
      <c r="C231" s="117"/>
      <c r="F231" s="117"/>
    </row>
    <row r="232" spans="2:6" x14ac:dyDescent="0.3">
      <c r="B232" s="117"/>
      <c r="C232" s="117"/>
      <c r="F232" s="117"/>
    </row>
    <row r="233" spans="2:6" x14ac:dyDescent="0.3">
      <c r="B233" s="117"/>
      <c r="C233" s="117"/>
      <c r="F233" s="117"/>
    </row>
    <row r="234" spans="2:6" x14ac:dyDescent="0.3">
      <c r="B234" s="117"/>
      <c r="C234" s="117"/>
      <c r="F234" s="117"/>
    </row>
    <row r="235" spans="2:6" x14ac:dyDescent="0.3">
      <c r="B235" s="117"/>
      <c r="C235" s="117"/>
      <c r="F235" s="117"/>
    </row>
    <row r="236" spans="2:6" x14ac:dyDescent="0.3">
      <c r="B236" s="117"/>
      <c r="C236" s="117"/>
      <c r="F236" s="117"/>
    </row>
    <row r="237" spans="2:6" x14ac:dyDescent="0.3">
      <c r="B237" s="117"/>
      <c r="C237" s="117"/>
      <c r="F237" s="117"/>
    </row>
    <row r="238" spans="2:6" x14ac:dyDescent="0.3">
      <c r="B238" s="117"/>
      <c r="C238" s="117"/>
      <c r="F238" s="117"/>
    </row>
    <row r="239" spans="2:6" x14ac:dyDescent="0.3">
      <c r="B239" s="117"/>
      <c r="C239" s="117"/>
      <c r="F239" s="117"/>
    </row>
    <row r="240" spans="2:6" x14ac:dyDescent="0.3">
      <c r="B240" s="117"/>
      <c r="C240" s="117"/>
      <c r="F240" s="117"/>
    </row>
    <row r="241" spans="2:6" x14ac:dyDescent="0.3">
      <c r="B241" s="117"/>
      <c r="C241" s="117"/>
      <c r="F241" s="117"/>
    </row>
    <row r="242" spans="2:6" x14ac:dyDescent="0.3">
      <c r="B242" s="117"/>
      <c r="C242" s="117"/>
      <c r="F242" s="117"/>
    </row>
    <row r="243" spans="2:6" x14ac:dyDescent="0.3">
      <c r="B243" s="117"/>
      <c r="C243" s="117"/>
      <c r="F243" s="117"/>
    </row>
    <row r="244" spans="2:6" x14ac:dyDescent="0.3">
      <c r="B244" s="117"/>
      <c r="C244" s="117"/>
      <c r="F244" s="117"/>
    </row>
    <row r="245" spans="2:6" x14ac:dyDescent="0.3">
      <c r="B245" s="117"/>
      <c r="C245" s="117"/>
      <c r="F245" s="117"/>
    </row>
    <row r="246" spans="2:6" x14ac:dyDescent="0.3">
      <c r="B246" s="117"/>
      <c r="C246" s="117"/>
      <c r="F246" s="117"/>
    </row>
    <row r="247" spans="2:6" x14ac:dyDescent="0.3">
      <c r="B247" s="117"/>
      <c r="C247" s="117"/>
      <c r="F247" s="117"/>
    </row>
    <row r="248" spans="2:6" x14ac:dyDescent="0.3">
      <c r="B248" s="117"/>
      <c r="C248" s="117"/>
      <c r="F248" s="117"/>
    </row>
    <row r="249" spans="2:6" x14ac:dyDescent="0.3">
      <c r="B249" s="117"/>
      <c r="C249" s="117"/>
      <c r="F249" s="117"/>
    </row>
    <row r="250" spans="2:6" x14ac:dyDescent="0.3">
      <c r="B250" s="117"/>
      <c r="C250" s="117"/>
      <c r="F250" s="117"/>
    </row>
    <row r="251" spans="2:6" x14ac:dyDescent="0.3">
      <c r="B251" s="117"/>
      <c r="C251" s="117"/>
      <c r="F251" s="117"/>
    </row>
    <row r="252" spans="2:6" x14ac:dyDescent="0.3">
      <c r="B252" s="117"/>
      <c r="C252" s="117"/>
      <c r="F252" s="117"/>
    </row>
    <row r="253" spans="2:6" x14ac:dyDescent="0.3">
      <c r="B253" s="117"/>
      <c r="C253" s="117"/>
      <c r="F253" s="117"/>
    </row>
    <row r="254" spans="2:6" x14ac:dyDescent="0.3">
      <c r="B254" s="117"/>
      <c r="C254" s="117"/>
      <c r="F254" s="117"/>
    </row>
    <row r="255" spans="2:6" x14ac:dyDescent="0.3">
      <c r="B255" s="117"/>
      <c r="C255" s="117"/>
      <c r="F255" s="117"/>
    </row>
    <row r="256" spans="2:6" x14ac:dyDescent="0.3">
      <c r="B256" s="117"/>
      <c r="C256" s="117"/>
      <c r="F256" s="117"/>
    </row>
    <row r="257" spans="2:6" x14ac:dyDescent="0.3">
      <c r="B257" s="117"/>
      <c r="C257" s="117"/>
      <c r="F257" s="117"/>
    </row>
    <row r="258" spans="2:6" x14ac:dyDescent="0.3">
      <c r="B258" s="117"/>
      <c r="C258" s="117"/>
      <c r="F258" s="117"/>
    </row>
    <row r="259" spans="2:6" x14ac:dyDescent="0.3">
      <c r="B259" s="117"/>
      <c r="C259" s="117"/>
      <c r="F259" s="117"/>
    </row>
    <row r="260" spans="2:6" x14ac:dyDescent="0.3">
      <c r="B260" s="117"/>
      <c r="C260" s="117"/>
      <c r="F260" s="117"/>
    </row>
    <row r="261" spans="2:6" x14ac:dyDescent="0.3">
      <c r="B261" s="117"/>
      <c r="C261" s="117"/>
      <c r="F261" s="117"/>
    </row>
    <row r="262" spans="2:6" x14ac:dyDescent="0.3">
      <c r="B262" s="117"/>
      <c r="C262" s="117"/>
      <c r="F262" s="117"/>
    </row>
    <row r="263" spans="2:6" x14ac:dyDescent="0.3">
      <c r="B263" s="117"/>
      <c r="C263" s="117"/>
      <c r="F263" s="117"/>
    </row>
    <row r="264" spans="2:6" x14ac:dyDescent="0.3">
      <c r="B264" s="117"/>
      <c r="C264" s="117"/>
      <c r="F264" s="117"/>
    </row>
    <row r="265" spans="2:6" x14ac:dyDescent="0.3">
      <c r="B265" s="117"/>
      <c r="C265" s="117"/>
      <c r="F265" s="117"/>
    </row>
    <row r="266" spans="2:6" x14ac:dyDescent="0.3">
      <c r="B266" s="117"/>
      <c r="C266" s="117"/>
      <c r="F266" s="117"/>
    </row>
    <row r="267" spans="2:6" x14ac:dyDescent="0.3">
      <c r="B267" s="117"/>
      <c r="C267" s="117"/>
      <c r="F267" s="117"/>
    </row>
    <row r="268" spans="2:6" x14ac:dyDescent="0.3">
      <c r="B268" s="117"/>
      <c r="C268" s="117"/>
      <c r="F268" s="117"/>
    </row>
    <row r="269" spans="2:6" x14ac:dyDescent="0.3">
      <c r="B269" s="117"/>
      <c r="C269" s="117"/>
      <c r="F269" s="117"/>
    </row>
    <row r="270" spans="2:6" x14ac:dyDescent="0.3">
      <c r="B270" s="117"/>
      <c r="C270" s="117"/>
      <c r="F270" s="117"/>
    </row>
    <row r="271" spans="2:6" x14ac:dyDescent="0.3">
      <c r="B271" s="117"/>
      <c r="C271" s="117"/>
      <c r="F271" s="117"/>
    </row>
    <row r="272" spans="2:6" x14ac:dyDescent="0.3">
      <c r="B272" s="117"/>
      <c r="C272" s="117"/>
      <c r="F272" s="117"/>
    </row>
    <row r="273" spans="2:6" x14ac:dyDescent="0.3">
      <c r="B273" s="117"/>
      <c r="C273" s="117"/>
      <c r="F273" s="117"/>
    </row>
    <row r="274" spans="2:6" x14ac:dyDescent="0.3">
      <c r="B274" s="117"/>
      <c r="C274" s="117"/>
      <c r="F274" s="117"/>
    </row>
    <row r="275" spans="2:6" x14ac:dyDescent="0.3">
      <c r="B275" s="117"/>
      <c r="C275" s="117"/>
      <c r="F275" s="117"/>
    </row>
    <row r="276" spans="2:6" x14ac:dyDescent="0.3">
      <c r="B276" s="117"/>
      <c r="C276" s="117"/>
      <c r="F276" s="117"/>
    </row>
    <row r="277" spans="2:6" x14ac:dyDescent="0.3">
      <c r="B277" s="117"/>
      <c r="C277" s="117"/>
      <c r="F277" s="117"/>
    </row>
    <row r="278" spans="2:6" x14ac:dyDescent="0.3">
      <c r="B278" s="117"/>
      <c r="C278" s="117"/>
      <c r="F278" s="117"/>
    </row>
    <row r="279" spans="2:6" x14ac:dyDescent="0.3">
      <c r="B279" s="117"/>
      <c r="C279" s="117"/>
      <c r="F279" s="117"/>
    </row>
    <row r="280" spans="2:6" x14ac:dyDescent="0.3">
      <c r="B280" s="117"/>
      <c r="C280" s="117"/>
      <c r="F280" s="117"/>
    </row>
    <row r="281" spans="2:6" x14ac:dyDescent="0.3">
      <c r="B281" s="117"/>
      <c r="C281" s="117"/>
      <c r="F281" s="117"/>
    </row>
    <row r="282" spans="2:6" x14ac:dyDescent="0.3">
      <c r="B282" s="117"/>
      <c r="C282" s="117"/>
      <c r="F282" s="117"/>
    </row>
    <row r="283" spans="2:6" x14ac:dyDescent="0.3">
      <c r="B283" s="117"/>
      <c r="C283" s="117"/>
      <c r="F283" s="117"/>
    </row>
    <row r="284" spans="2:6" x14ac:dyDescent="0.3">
      <c r="B284" s="117"/>
      <c r="C284" s="117"/>
      <c r="F284" s="117"/>
    </row>
    <row r="285" spans="2:6" x14ac:dyDescent="0.3">
      <c r="B285" s="117"/>
      <c r="C285" s="117"/>
      <c r="F285" s="117"/>
    </row>
    <row r="286" spans="2:6" x14ac:dyDescent="0.3">
      <c r="B286" s="117"/>
      <c r="C286" s="117"/>
      <c r="F286" s="117"/>
    </row>
    <row r="287" spans="2:6" x14ac:dyDescent="0.3">
      <c r="B287" s="117"/>
      <c r="C287" s="117"/>
      <c r="F287" s="117"/>
    </row>
    <row r="288" spans="2:6" x14ac:dyDescent="0.3">
      <c r="B288" s="117"/>
      <c r="C288" s="117"/>
      <c r="F288" s="117"/>
    </row>
    <row r="289" spans="1:6" x14ac:dyDescent="0.3">
      <c r="B289" s="117"/>
      <c r="C289" s="117"/>
      <c r="F289" s="117"/>
    </row>
    <row r="290" spans="1:6" x14ac:dyDescent="0.3">
      <c r="B290" s="117"/>
      <c r="C290" s="117"/>
      <c r="F290" s="117"/>
    </row>
    <row r="291" spans="1:6" x14ac:dyDescent="0.3">
      <c r="B291" s="117"/>
      <c r="C291" s="117"/>
      <c r="F291" s="117"/>
    </row>
    <row r="292" spans="1:6" x14ac:dyDescent="0.3">
      <c r="A292" s="132"/>
      <c r="B292" s="117"/>
      <c r="C292" s="117"/>
      <c r="D292" s="132"/>
      <c r="F292" s="117"/>
    </row>
  </sheetData>
  <dataConsolidate/>
  <mergeCells count="17">
    <mergeCell ref="F36:F38"/>
    <mergeCell ref="G36:G38"/>
    <mergeCell ref="H36:H38"/>
    <mergeCell ref="C3:E3"/>
    <mergeCell ref="B5:H5"/>
    <mergeCell ref="B35:H35"/>
    <mergeCell ref="B36:B38"/>
    <mergeCell ref="C36:C38"/>
    <mergeCell ref="D36:D38"/>
    <mergeCell ref="E36:E38"/>
    <mergeCell ref="H6:H8"/>
    <mergeCell ref="G6:G8"/>
    <mergeCell ref="B6:B8"/>
    <mergeCell ref="C6:C8"/>
    <mergeCell ref="D6:D8"/>
    <mergeCell ref="E6:E8"/>
    <mergeCell ref="F6:F8"/>
  </mergeCells>
  <conditionalFormatting sqref="C29:C30 F29:F30 C16:C17 F16:F17 C12:C13 F12:F13 C20:C21 F20:F21 C24:C26 F24:F26">
    <cfRule type="cellIs" dxfId="3" priority="5" stopIfTrue="1" operator="notEqual">
      <formula>ROUND(C12,0)</formula>
    </cfRule>
    <cfRule type="cellIs" dxfId="2" priority="6" stopIfTrue="1" operator="lessThan">
      <formula>0</formula>
    </cfRule>
  </conditionalFormatting>
  <conditionalFormatting sqref="C82:F83 C70:F76 C79:F79 C45:F46 C49:F52 C97:F98 C42:F43 C54:F59 C61:F68 C93:F95">
    <cfRule type="cellIs" dxfId="1" priority="1" stopIfTrue="1" operator="notEqual">
      <formula>ROUND(C42,0)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11:C29 C8:C9 C38:C39 C40:E98" xr:uid="{2669DDDD-590E-45DF-9942-A3528480C6CE}">
      <formula1>99999999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PH I RH po progr.ekon. i izvr.</vt:lpstr>
      <vt:lpstr>prihodi i rashodi EK.KL.</vt:lpstr>
      <vt:lpstr>'PH I RH po progr.ekon. i izvr.'!Podrucje_ispisa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2022-03-18T09:18:35Z</cp:lastPrinted>
  <dcterms:created xsi:type="dcterms:W3CDTF">2022-03-10T10:52:59Z</dcterms:created>
  <dcterms:modified xsi:type="dcterms:W3CDTF">2022-07-25T08:39:49Z</dcterms:modified>
</cp:coreProperties>
</file>