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IZVRŠENJE fp 2023\"/>
    </mc:Choice>
  </mc:AlternateContent>
  <xr:revisionPtr revIDLastSave="0" documentId="13_ncr:1_{190A7A4F-F259-4213-966A-AEC6158B0A88}" xr6:coauthVersionLast="37" xr6:coauthVersionMax="37" xr10:uidLastSave="{00000000-0000-0000-0000-000000000000}"/>
  <bookViews>
    <workbookView xWindow="0" yWindow="0" windowWidth="17232" windowHeight="5352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state="hidden" r:id="rId5"/>
    <sheet name="Račun fin prema izvorima f" sheetId="10" state="hidden" r:id="rId6"/>
    <sheet name="POSEBNI DIO" sheetId="7" r:id="rId7"/>
  </sheets>
  <definedNames>
    <definedName name="_xlnm.Print_Area" localSheetId="1">' Račun prihoda i rashoda'!$B$1:$I$7</definedName>
    <definedName name="_xlnm.Print_Area" localSheetId="0">SAŽETAK!$B$2:$L$18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G7" i="8" s="1"/>
  <c r="F8" i="8"/>
  <c r="G8" i="8" s="1"/>
  <c r="F6" i="8" l="1"/>
  <c r="H8" i="8"/>
  <c r="H7" i="8"/>
  <c r="H6" i="8" l="1"/>
  <c r="G6" i="8"/>
  <c r="D9" i="5" l="1"/>
  <c r="D92" i="3" l="1"/>
  <c r="H74" i="3"/>
  <c r="E199" i="7"/>
  <c r="E158" i="7"/>
  <c r="E135" i="7"/>
  <c r="E121" i="7"/>
  <c r="E117" i="7"/>
  <c r="G27" i="3"/>
  <c r="L11" i="1"/>
  <c r="K11" i="1" l="1"/>
  <c r="H16" i="1"/>
  <c r="E212" i="7"/>
  <c r="E211" i="7"/>
  <c r="E209" i="7"/>
  <c r="E208" i="7"/>
  <c r="E205" i="7"/>
  <c r="E201" i="7"/>
  <c r="D200" i="7"/>
  <c r="E200" i="7" s="1"/>
  <c r="C200" i="7"/>
  <c r="E194" i="7"/>
  <c r="D194" i="7"/>
  <c r="C194" i="7"/>
  <c r="E191" i="7"/>
  <c r="E190" i="7"/>
  <c r="E189" i="7" s="1"/>
  <c r="D189" i="7"/>
  <c r="D188" i="7" s="1"/>
  <c r="E188" i="7" s="1"/>
  <c r="C189" i="7"/>
  <c r="C188" i="7"/>
  <c r="E184" i="7"/>
  <c r="E185" i="7" s="1"/>
  <c r="D183" i="7"/>
  <c r="E183" i="7" s="1"/>
  <c r="C183" i="7"/>
  <c r="E182" i="7"/>
  <c r="E178" i="7"/>
  <c r="E171" i="7"/>
  <c r="E170" i="7"/>
  <c r="E166" i="7"/>
  <c r="E159" i="7"/>
  <c r="E156" i="7"/>
  <c r="E152" i="7"/>
  <c r="E145" i="7"/>
  <c r="E144" i="7"/>
  <c r="E142" i="7"/>
  <c r="E139" i="7"/>
  <c r="E138" i="7"/>
  <c r="E134" i="7"/>
  <c r="E132" i="7"/>
  <c r="E129" i="7"/>
  <c r="E125" i="7"/>
  <c r="E110" i="7"/>
  <c r="E109" i="7"/>
  <c r="D108" i="7"/>
  <c r="E108" i="7" s="1"/>
  <c r="C108" i="7"/>
  <c r="E107" i="7"/>
  <c r="E92" i="7"/>
  <c r="E85" i="7"/>
  <c r="E68" i="7"/>
  <c r="E62" i="7"/>
  <c r="E61" i="7"/>
  <c r="E59" i="7"/>
  <c r="E58" i="7"/>
  <c r="E53" i="7"/>
  <c r="E46" i="7"/>
  <c r="E45" i="7"/>
  <c r="E44" i="7"/>
  <c r="D44" i="7"/>
  <c r="C44" i="7"/>
  <c r="E43" i="7"/>
  <c r="E40" i="7"/>
  <c r="E17" i="7"/>
  <c r="E16" i="7"/>
  <c r="E15" i="7"/>
  <c r="D15" i="7"/>
  <c r="C15" i="7"/>
  <c r="E14" i="7"/>
  <c r="E13" i="7"/>
  <c r="G9" i="5" l="1"/>
  <c r="C9" i="5"/>
  <c r="H18" i="5"/>
  <c r="G18" i="5"/>
  <c r="F18" i="5"/>
  <c r="D18" i="5"/>
  <c r="C18" i="5"/>
  <c r="H16" i="5"/>
  <c r="G16" i="5"/>
  <c r="H15" i="5"/>
  <c r="G15" i="5"/>
  <c r="H14" i="5"/>
  <c r="G14" i="5"/>
  <c r="H13" i="5"/>
  <c r="G13" i="5"/>
  <c r="H12" i="5"/>
  <c r="G12" i="5"/>
  <c r="D10" i="5"/>
  <c r="E9" i="5" s="1"/>
  <c r="C10" i="5"/>
  <c r="G10" i="5" s="1"/>
  <c r="F9" i="5"/>
  <c r="E10" i="5" l="1"/>
  <c r="H10" i="5" s="1"/>
  <c r="H9" i="5" l="1"/>
  <c r="F92" i="3" l="1"/>
  <c r="H92" i="3" s="1"/>
  <c r="C92" i="3"/>
  <c r="G91" i="3"/>
  <c r="G90" i="3"/>
  <c r="G89" i="3"/>
  <c r="G88" i="3"/>
  <c r="G87" i="3"/>
  <c r="G86" i="3"/>
  <c r="G85" i="3"/>
  <c r="H84" i="3"/>
  <c r="G84" i="3"/>
  <c r="H83" i="3"/>
  <c r="G83" i="3"/>
  <c r="G82" i="3"/>
  <c r="G81" i="3"/>
  <c r="H80" i="3"/>
  <c r="G80" i="3"/>
  <c r="G79" i="3"/>
  <c r="G78" i="3"/>
  <c r="G77" i="3"/>
  <c r="H76" i="3"/>
  <c r="G76" i="3"/>
  <c r="G75" i="3"/>
  <c r="G74" i="3"/>
  <c r="G73" i="3"/>
  <c r="H72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H46" i="3"/>
  <c r="G46" i="3"/>
  <c r="G45" i="3"/>
  <c r="G44" i="3"/>
  <c r="G43" i="3"/>
  <c r="G42" i="3"/>
  <c r="G41" i="3"/>
  <c r="G40" i="3"/>
  <c r="G39" i="3"/>
  <c r="H38" i="3"/>
  <c r="G38" i="3"/>
  <c r="G33" i="3"/>
  <c r="G32" i="3"/>
  <c r="G31" i="3"/>
  <c r="G30" i="3"/>
  <c r="F28" i="3"/>
  <c r="G28" i="3" s="1"/>
  <c r="F27" i="3"/>
  <c r="C27" i="3"/>
  <c r="C29" i="3" s="1"/>
  <c r="G29" i="3" s="1"/>
  <c r="G26" i="3"/>
  <c r="E26" i="3"/>
  <c r="H26" i="3" s="1"/>
  <c r="G25" i="3"/>
  <c r="G24" i="3"/>
  <c r="G23" i="3"/>
  <c r="G22" i="3"/>
  <c r="G21" i="3"/>
  <c r="G20" i="3"/>
  <c r="G19" i="3"/>
  <c r="H18" i="3"/>
  <c r="G18" i="3"/>
  <c r="G17" i="3"/>
  <c r="G16" i="3"/>
  <c r="H15" i="3"/>
  <c r="G15" i="3"/>
  <c r="G14" i="3"/>
  <c r="G13" i="3"/>
  <c r="G12" i="3"/>
  <c r="H11" i="3"/>
  <c r="G11" i="3"/>
  <c r="F10" i="3"/>
  <c r="D10" i="3"/>
  <c r="D34" i="3" s="1"/>
  <c r="C10" i="3"/>
  <c r="C34" i="3" s="1"/>
  <c r="H10" i="3" l="1"/>
  <c r="G92" i="3"/>
  <c r="E10" i="3"/>
  <c r="G10" i="3"/>
  <c r="F34" i="3"/>
  <c r="H34" i="3" l="1"/>
  <c r="G34" i="3"/>
  <c r="I15" i="1" l="1"/>
  <c r="I14" i="1"/>
  <c r="I12" i="1"/>
  <c r="L15" i="1"/>
  <c r="L14" i="1"/>
  <c r="L12" i="1"/>
  <c r="K15" i="1"/>
  <c r="K14" i="1"/>
  <c r="K12" i="1"/>
  <c r="J16" i="1"/>
  <c r="J13" i="1"/>
  <c r="H11" i="1"/>
  <c r="H13" i="1" s="1"/>
  <c r="G13" i="1"/>
  <c r="K13" i="1" l="1"/>
  <c r="J17" i="1"/>
  <c r="I16" i="1"/>
  <c r="L13" i="1"/>
  <c r="L16" i="1"/>
  <c r="I11" i="1"/>
  <c r="I13" i="1" s="1"/>
  <c r="G16" i="1" l="1"/>
  <c r="K16" i="1" l="1"/>
</calcChain>
</file>

<file path=xl/sharedStrings.xml><?xml version="1.0" encoding="utf-8"?>
<sst xmlns="http://schemas.openxmlformats.org/spreadsheetml/2006/main" count="440" uniqueCount="185">
  <si>
    <t>PRIHODI UKUPNO</t>
  </si>
  <si>
    <t>RASHODI UKUPNO</t>
  </si>
  <si>
    <t>RAZLIKA - VIŠAK / MANJAK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</si>
  <si>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</si>
  <si>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</si>
  <si>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</si>
  <si>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</si>
  <si>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</si>
  <si>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</si>
  <si>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</si>
  <si>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…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</si>
  <si>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</si>
  <si>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</si>
  <si>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</si>
  <si>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</si>
  <si>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</si>
  <si>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</si>
  <si>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</si>
  <si>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</si>
  <si>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</si>
  <si>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</si>
  <si>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</si>
  <si>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</si>
  <si>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</si>
  <si>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</si>
  <si>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</si>
  <si>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</si>
  <si>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</si>
  <si>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</si>
  <si>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</si>
  <si>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</si>
  <si>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</si>
  <si>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</si>
  <si>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</si>
  <si>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</si>
  <si>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</si>
  <si>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</si>
  <si>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UKUPNO RASHODI</t>
  </si>
  <si>
    <t>UKUPNO PRIHODI</t>
  </si>
  <si>
    <t>INDEKS**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</si>
  <si>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</si>
  <si>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</si>
  <si>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</si>
  <si>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</si>
  <si>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SAŽETAK RAČUNA PRIHODA I RASHODA</t>
  </si>
  <si>
    <t>IZVORNI PLAN ILI REBALANS N.*</t>
  </si>
  <si>
    <t>TEKUĆI PLAN N.*</t>
  </si>
  <si>
    <t>OSTVARENJE/IZVRŠENJE 
N.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</si>
  <si>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</si>
  <si>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</si>
  <si>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</si>
  <si>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</si>
  <si>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</si>
  <si>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</si>
  <si>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</si>
  <si>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
2022.</t>
  </si>
  <si>
    <t>IZVRŠENJE FINANCIJSKOG PLANA OSNOVNE ŠKOLE MARINA GETALDIĆA ZA 2023. GODINU</t>
  </si>
  <si>
    <t xml:space="preserve">OSTVARENJE/IZVRŠENJE 
2023. </t>
  </si>
  <si>
    <t>PRIHODI</t>
  </si>
  <si>
    <t>IZVORNI PLAN ILI REBALANS 2023.</t>
  </si>
  <si>
    <t>Tekući plan 2023. (3)</t>
  </si>
  <si>
    <t>OSTVARENJE/IZVRŠENJE 
2023.</t>
  </si>
  <si>
    <t>5/4*100</t>
  </si>
  <si>
    <t>6 Prihodi poslovanja</t>
  </si>
  <si>
    <t>63 Pomoći iz inozemstva (darovnice) i od subjekata unutar opće države</t>
  </si>
  <si>
    <t>636 Tekuće pomoći pror.koris. iz proračuna koji im nije nadležan</t>
  </si>
  <si>
    <t>6361 Tekuće pomoći pror.korisnika iz proračuna koji im nije nadležan</t>
  </si>
  <si>
    <t>6362 Kapitalne pomoći prorač. korisnika iz proračuna koji im nije nadležan</t>
  </si>
  <si>
    <t>64 Prihodi od imovine</t>
  </si>
  <si>
    <t>641 Prihodi od financijske imovine</t>
  </si>
  <si>
    <t>6413 Kamate na oročena sredstva i depozite po viđenju</t>
  </si>
  <si>
    <t>65 Prihodi od upravnih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</si>
  <si>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</si>
  <si>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</si>
  <si>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</si>
  <si>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koje proračuni i proračunski korisnici ostvare obavljanjem poslova na tržištu (vlastiti prihodi)</t>
  </si>
  <si>
    <t>6615 Prihodi od pruženih usluga</t>
  </si>
  <si>
    <t>663 Donacije od pravnih i fizičkih osoba izvan općeg proračuna i povrat donacija po protestiranim jamstvima</t>
  </si>
  <si>
    <t>6632 Kapitalne donacije</t>
  </si>
  <si>
    <t>67 Prihodi od nadležnog proračuna  i od HZZO-a</t>
  </si>
  <si>
    <t>671 Prihodi iz nadležnog proračuna za fin.red. djelatnosti pro.kor.</t>
  </si>
  <si>
    <t>6711 Prihodi iz nadležnog proračuna za financiranje rashoda poslovanja</t>
  </si>
  <si>
    <t>6712Prihodi iz nadležnog proračuna za financiranje rashoda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</si>
  <si>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</si>
  <si>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</si>
  <si>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</si>
  <si>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</si>
  <si>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RASHODI</t>
  </si>
  <si>
    <t>5/2*100</t>
  </si>
  <si>
    <t>31 Rashodi za zaposlene</t>
  </si>
  <si>
    <t>311 Plaće</t>
  </si>
  <si>
    <t>3111 Plaće za redovan rad</t>
  </si>
  <si>
    <t>312 Ostali rashodi za zaposlene</t>
  </si>
  <si>
    <t>3121 Ostali rashodi za zaposlene</t>
  </si>
  <si>
    <t>313 Doprinosi na plaće</t>
  </si>
  <si>
    <t>3132 Doprinos za zdravstveno osiguranje</t>
  </si>
  <si>
    <t>3133 Doprinos za zapošljavanje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</si>
  <si>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</si>
  <si>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</si>
  <si>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</si>
  <si>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</si>
  <si>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</si>
  <si>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</si>
  <si>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</si>
  <si>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</si>
  <si>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</si>
  <si>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</si>
  <si>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</si>
  <si>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</si>
  <si>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</si>
  <si>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</si>
  <si>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</si>
  <si>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</si>
  <si>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</si>
  <si>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</si>
  <si>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</si>
  <si>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</si>
  <si>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</si>
  <si>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</si>
  <si>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</si>
  <si>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</si>
  <si>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</si>
  <si>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</si>
  <si>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</si>
  <si>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</si>
  <si>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</si>
  <si>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</si>
  <si>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</si>
  <si>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</si>
  <si>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</si>
  <si>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</si>
  <si>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</si>
  <si>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</si>
  <si>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</si>
  <si>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</si>
  <si>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</si>
  <si>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</si>
  <si>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</si>
  <si>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</si>
  <si>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 u knjižnicama</t>
  </si>
  <si>
    <t>45 Rashodi za dodatna ulaganja na nefinancijskoj imovini</t>
  </si>
  <si>
    <t>451 Dodatna ulaganja na građevinskim objektima</t>
  </si>
  <si>
    <t>4511 Dodatna ulaganja na građevinskim objektima</t>
  </si>
  <si>
    <t xml:space="preserve">OSTVARENJE/IZVRŠENJE 
2022. </t>
  </si>
  <si>
    <t>Izvor: 11 Opći prihodi i primici</t>
  </si>
  <si>
    <t>Izvor: 25 Vlastiti prihodi proračunskih korisnika</t>
  </si>
  <si>
    <t>Izvor: 49 Pomoći iz državnog proračuna za plaće te ostale rashode za zaposlene</t>
  </si>
  <si>
    <t>Izvor: 55 Donacije i ostali namjenski prihodi proračunskih korisnika</t>
  </si>
  <si>
    <t>3 Rashodi poslovanja</t>
  </si>
  <si>
    <t>Izvor: 22 Višak/manjak prihoda</t>
  </si>
  <si>
    <t>Izvor: 29 Višak / manjak prihoda proračunskih korisnika</t>
  </si>
  <si>
    <t>Izvor: 31 Potpore za decentralizirane izdatke</t>
  </si>
  <si>
    <t>Izvor: 42 Namjenske tekuće pomoći</t>
  </si>
  <si>
    <t>Izvor: 44 EU fondovi-pomoći</t>
  </si>
  <si>
    <t>Funk. klas: 0 Javnost</t>
  </si>
  <si>
    <t>Funk. klas: 09 OBRAZOVANJE</t>
  </si>
  <si>
    <t>Funk. klas: 091 Predškolsko i osnovno obrazovanje</t>
  </si>
  <si>
    <t xml:space="preserve"> IZVRŠENJE 
2022.</t>
  </si>
  <si>
    <t xml:space="preserve">IZVORNI PLAN ILI REBALANS </t>
  </si>
  <si>
    <t>TEKUĆI PLAN 2023.</t>
  </si>
  <si>
    <t>Račun</t>
  </si>
  <si>
    <t>Vrsta rashoda/ izdataka</t>
  </si>
  <si>
    <t xml:space="preserve">Razdjel: 008 </t>
  </si>
  <si>
    <t>UPRAVNI ODJEL ZA OBRAZOVANJE, ŠPORT, SOCIJALNU SKRB I CIVILNO DRUŠTVO</t>
  </si>
  <si>
    <t>Glava  00831</t>
  </si>
  <si>
    <t>Osnovno školstvo</t>
  </si>
  <si>
    <t>Proračunski korisnik 01</t>
  </si>
  <si>
    <t>11919 OŠ MARINA GETALDIĆA</t>
  </si>
  <si>
    <t>8054 DECENTRALIZIRANE FUNKCIJE- MINIMALNI FINANCIJSKI STANDARD</t>
  </si>
  <si>
    <t>A805401 MATERIJALNI I FINANCIJSKI RASHODI</t>
  </si>
  <si>
    <t>T805404 REDOVNA DJELATNOST OSNOVNOG OBRAZOVANJA</t>
  </si>
  <si>
    <t>8055 DECENTRALIZIRANE FUNKCIJE - IZNAD MINIMALNOG FINANCIJSKOG STANDARDA</t>
  </si>
  <si>
    <t>A805502 OSTALI PROJEKTI U OSNOVNOM ŠKOLSTVU</t>
  </si>
  <si>
    <t>A805506 PRODUŽENI BORAVAK</t>
  </si>
  <si>
    <t>A805521 TEKUĆE I INVESTICIJSKO ODRŽAVANJE IZNAD MINIMALNOG STANDARDA</t>
  </si>
  <si>
    <t>A805523 STRUČNO RAZVOJNE SLUŽBE</t>
  </si>
  <si>
    <t>A805536 ASISTENT U NASTAVI</t>
  </si>
  <si>
    <t>A805539 NABAVA ŠKOLSKIH UDŽBENIKA</t>
  </si>
  <si>
    <t>A805540 SHEMA ŠKOLSKOG VOĆA</t>
  </si>
  <si>
    <t>Izvor: 42 Namjensketekuće pomoći</t>
  </si>
  <si>
    <t>A805543 PREHRANA ZA UČENIKE U OSNOVNIM ŠKOLAMA</t>
  </si>
  <si>
    <t>8056 KAPITALNO ULAGANJE U ŠKOLSTVO - MINIMALNI FINANCIJSKI STANDARD</t>
  </si>
  <si>
    <t>K805602 ŠKOLSKA OPREMA</t>
  </si>
  <si>
    <t xml:space="preserve"> IZVRŠENJE 
2023. </t>
  </si>
  <si>
    <t>Funk. klas: 096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</si>
</sst>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"/>
    <numFmt numFmtId="165" formatCode="0.0%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4169E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u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00FF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/>
  </cellStyleXfs>
  <cellXfs count="218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 applyProtection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top" wrapText="1"/>
    </xf>
    <xf numFmtId="0" fontId="6" fillId="3" borderId="2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 applyProtection="1">
      <alignment horizontal="right" wrapText="1"/>
    </xf>
    <xf numFmtId="164" fontId="5" fillId="3" borderId="3" xfId="0" applyNumberFormat="1" applyFont="1" applyFill="1" applyBorder="1" applyAlignment="1" applyProtection="1">
      <alignment horizontal="right" wrapText="1"/>
    </xf>
    <xf numFmtId="9" fontId="5" fillId="0" borderId="3" xfId="2" applyFont="1" applyFill="1" applyBorder="1" applyAlignment="1">
      <alignment horizontal="right"/>
    </xf>
    <xf numFmtId="10" fontId="5" fillId="0" borderId="3" xfId="2" applyNumberFormat="1" applyFont="1" applyFill="1" applyBorder="1" applyAlignment="1">
      <alignment horizontal="right"/>
    </xf>
    <xf numFmtId="9" fontId="5" fillId="0" borderId="3" xfId="2" applyNumberFormat="1" applyFont="1" applyFill="1" applyBorder="1" applyAlignment="1">
      <alignment horizontal="right"/>
    </xf>
    <xf numFmtId="9" fontId="5" fillId="0" borderId="3" xfId="2" applyFont="1" applyBorder="1" applyAlignment="1">
      <alignment horizontal="right"/>
    </xf>
    <xf numFmtId="9" fontId="5" fillId="3" borderId="3" xfId="2" applyFont="1" applyFill="1" applyBorder="1" applyAlignment="1">
      <alignment horizontal="right"/>
    </xf>
    <xf numFmtId="10" fontId="5" fillId="3" borderId="3" xfId="2" applyNumberFormat="1" applyFont="1" applyFill="1" applyBorder="1" applyAlignment="1">
      <alignment horizontal="right"/>
    </xf>
    <xf numFmtId="10" fontId="5" fillId="0" borderId="3" xfId="2" applyNumberFormat="1" applyFont="1" applyBorder="1" applyAlignment="1">
      <alignment horizontal="right"/>
    </xf>
    <xf numFmtId="0" fontId="19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/>
    <xf numFmtId="0" fontId="23" fillId="6" borderId="3" xfId="0" applyFont="1" applyFill="1" applyBorder="1" applyAlignment="1">
      <alignment vertical="center" wrapText="1"/>
    </xf>
    <xf numFmtId="4" fontId="24" fillId="6" borderId="3" xfId="0" applyNumberFormat="1" applyFont="1" applyFill="1" applyBorder="1" applyAlignment="1">
      <alignment horizontal="right" vertical="center" wrapText="1"/>
    </xf>
    <xf numFmtId="10" fontId="24" fillId="6" borderId="3" xfId="2" applyNumberFormat="1" applyFont="1" applyFill="1" applyBorder="1" applyAlignment="1">
      <alignment horizontal="right" vertical="center" wrapText="1"/>
    </xf>
    <xf numFmtId="0" fontId="24" fillId="7" borderId="3" xfId="0" applyFont="1" applyFill="1" applyBorder="1" applyAlignment="1">
      <alignment vertical="center" wrapText="1"/>
    </xf>
    <xf numFmtId="4" fontId="24" fillId="7" borderId="3" xfId="0" applyNumberFormat="1" applyFont="1" applyFill="1" applyBorder="1" applyAlignment="1">
      <alignment horizontal="right" vertical="center" wrapText="1"/>
    </xf>
    <xf numFmtId="10" fontId="24" fillId="7" borderId="3" xfId="2" applyNumberFormat="1" applyFont="1" applyFill="1" applyBorder="1" applyAlignment="1">
      <alignment horizontal="right" vertical="center" wrapText="1"/>
    </xf>
    <xf numFmtId="0" fontId="25" fillId="8" borderId="3" xfId="0" applyFont="1" applyFill="1" applyBorder="1" applyAlignment="1">
      <alignment vertical="center" wrapText="1"/>
    </xf>
    <xf numFmtId="4" fontId="26" fillId="8" borderId="3" xfId="0" applyNumberFormat="1" applyFont="1" applyFill="1" applyBorder="1" applyAlignment="1">
      <alignment horizontal="right" vertical="center" wrapText="1"/>
    </xf>
    <xf numFmtId="0" fontId="26" fillId="8" borderId="3" xfId="0" applyFont="1" applyFill="1" applyBorder="1" applyAlignment="1">
      <alignment horizontal="right" vertical="center" wrapText="1"/>
    </xf>
    <xf numFmtId="10" fontId="26" fillId="8" borderId="3" xfId="2" applyNumberFormat="1" applyFont="1" applyFill="1" applyBorder="1" applyAlignment="1">
      <alignment horizontal="right" vertical="center" wrapText="1"/>
    </xf>
    <xf numFmtId="0" fontId="23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horizontal="right" vertical="center" wrapText="1"/>
    </xf>
    <xf numFmtId="9" fontId="26" fillId="8" borderId="3" xfId="2" applyNumberFormat="1" applyFont="1" applyFill="1" applyBorder="1" applyAlignment="1">
      <alignment horizontal="right" vertical="center" wrapText="1"/>
    </xf>
    <xf numFmtId="9" fontId="24" fillId="7" borderId="3" xfId="2" applyFont="1" applyFill="1" applyBorder="1" applyAlignment="1">
      <alignment horizontal="right" vertical="center" wrapText="1"/>
    </xf>
    <xf numFmtId="4" fontId="23" fillId="7" borderId="3" xfId="0" applyNumberFormat="1" applyFont="1" applyFill="1" applyBorder="1" applyAlignment="1">
      <alignment vertical="center" wrapText="1"/>
    </xf>
    <xf numFmtId="0" fontId="27" fillId="8" borderId="3" xfId="0" applyFont="1" applyFill="1" applyBorder="1" applyAlignment="1">
      <alignment vertical="center" wrapText="1"/>
    </xf>
    <xf numFmtId="0" fontId="27" fillId="8" borderId="3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4" fontId="24" fillId="8" borderId="3" xfId="0" applyNumberFormat="1" applyFont="1" applyFill="1" applyBorder="1" applyAlignment="1">
      <alignment horizontal="right" vertical="center" wrapText="1"/>
    </xf>
    <xf numFmtId="0" fontId="24" fillId="8" borderId="3" xfId="0" applyFont="1" applyFill="1" applyBorder="1" applyAlignment="1">
      <alignment horizontal="right" vertical="center" wrapText="1"/>
    </xf>
    <xf numFmtId="10" fontId="24" fillId="8" borderId="3" xfId="2" applyNumberFormat="1" applyFont="1" applyFill="1" applyBorder="1" applyAlignment="1">
      <alignment horizontal="right" vertical="center" wrapText="1"/>
    </xf>
    <xf numFmtId="10" fontId="13" fillId="2" borderId="3" xfId="2" applyNumberFormat="1" applyFont="1" applyFill="1" applyBorder="1" applyAlignment="1">
      <alignment horizontal="right" vertical="center" wrapText="1"/>
    </xf>
    <xf numFmtId="0" fontId="28" fillId="2" borderId="7" xfId="0" applyFont="1" applyFill="1" applyBorder="1" applyAlignment="1">
      <alignment horizontal="right" vertical="center" wrapText="1"/>
    </xf>
    <xf numFmtId="0" fontId="26" fillId="8" borderId="3" xfId="0" applyFont="1" applyFill="1" applyBorder="1" applyAlignment="1">
      <alignment vertical="center" wrapText="1"/>
    </xf>
    <xf numFmtId="43" fontId="26" fillId="8" borderId="3" xfId="3" applyFont="1" applyFill="1" applyBorder="1" applyAlignment="1">
      <alignment horizontal="right" vertical="center" wrapText="1"/>
    </xf>
    <xf numFmtId="0" fontId="28" fillId="2" borderId="3" xfId="0" applyFont="1" applyFill="1" applyBorder="1" applyAlignment="1">
      <alignment horizontal="right" vertical="center" wrapText="1"/>
    </xf>
    <xf numFmtId="4" fontId="1" fillId="0" borderId="0" xfId="0" applyNumberFormat="1" applyFont="1"/>
    <xf numFmtId="0" fontId="1" fillId="0" borderId="0" xfId="0" applyFont="1"/>
    <xf numFmtId="10" fontId="24" fillId="8" borderId="8" xfId="2" applyNumberFormat="1" applyFont="1" applyFill="1" applyBorder="1" applyAlignment="1">
      <alignment horizontal="right" vertical="center" wrapText="1"/>
    </xf>
    <xf numFmtId="10" fontId="1" fillId="0" borderId="0" xfId="2" applyNumberFormat="1" applyFont="1"/>
    <xf numFmtId="4" fontId="13" fillId="8" borderId="3" xfId="0" applyNumberFormat="1" applyFont="1" applyFill="1" applyBorder="1" applyAlignment="1">
      <alignment horizontal="center" vertical="center" wrapText="1"/>
    </xf>
    <xf numFmtId="10" fontId="13" fillId="8" borderId="3" xfId="2" applyNumberFormat="1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4" fontId="26" fillId="8" borderId="3" xfId="0" applyNumberFormat="1" applyFont="1" applyFill="1" applyBorder="1" applyAlignment="1">
      <alignment horizontal="center" vertical="center" wrapText="1"/>
    </xf>
    <xf numFmtId="10" fontId="22" fillId="8" borderId="3" xfId="2" applyNumberFormat="1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10" fontId="13" fillId="2" borderId="3" xfId="2" applyNumberFormat="1" applyFont="1" applyFill="1" applyBorder="1" applyAlignment="1">
      <alignment vertical="center" wrapText="1"/>
    </xf>
    <xf numFmtId="0" fontId="22" fillId="8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vertical="center" wrapText="1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3" fontId="3" fillId="2" borderId="9" xfId="0" applyNumberFormat="1" applyFont="1" applyFill="1" applyBorder="1" applyAlignment="1">
      <alignment horizontal="right"/>
    </xf>
    <xf numFmtId="0" fontId="0" fillId="0" borderId="9" xfId="0" applyBorder="1"/>
    <xf numFmtId="4" fontId="17" fillId="8" borderId="3" xfId="0" applyNumberFormat="1" applyFont="1" applyFill="1" applyBorder="1" applyAlignment="1">
      <alignment horizontal="right" vertical="center" wrapText="1"/>
    </xf>
    <xf numFmtId="0" fontId="16" fillId="2" borderId="3" xfId="4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/>
    <xf numFmtId="0" fontId="4" fillId="2" borderId="0" xfId="0" applyNumberFormat="1" applyFont="1" applyFill="1" applyBorder="1" applyAlignment="1" applyProtection="1">
      <alignment vertical="center" wrapText="1"/>
    </xf>
    <xf numFmtId="0" fontId="32" fillId="2" borderId="3" xfId="4" applyNumberFormat="1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center" vertical="center" wrapText="1"/>
    </xf>
    <xf numFmtId="0" fontId="29" fillId="10" borderId="3" xfId="0" applyFont="1" applyFill="1" applyBorder="1" applyAlignment="1">
      <alignment vertical="center" wrapText="1"/>
    </xf>
    <xf numFmtId="4" fontId="33" fillId="10" borderId="3" xfId="0" applyNumberFormat="1" applyFont="1" applyFill="1" applyBorder="1" applyAlignment="1">
      <alignment horizontal="center" vertical="center" wrapText="1"/>
    </xf>
    <xf numFmtId="10" fontId="29" fillId="10" borderId="3" xfId="2" applyNumberFormat="1" applyFont="1" applyFill="1" applyBorder="1" applyAlignment="1">
      <alignment horizontal="right" vertical="center" wrapText="1"/>
    </xf>
    <xf numFmtId="0" fontId="13" fillId="11" borderId="3" xfId="0" applyFont="1" applyFill="1" applyBorder="1" applyAlignment="1">
      <alignment vertical="center" wrapText="1"/>
    </xf>
    <xf numFmtId="4" fontId="24" fillId="11" borderId="3" xfId="0" applyNumberFormat="1" applyFont="1" applyFill="1" applyBorder="1" applyAlignment="1">
      <alignment horizontal="center" vertical="center" wrapText="1"/>
    </xf>
    <xf numFmtId="165" fontId="24" fillId="11" borderId="3" xfId="2" applyNumberFormat="1" applyFont="1" applyFill="1" applyBorder="1" applyAlignment="1">
      <alignment horizontal="right" vertical="center" wrapText="1"/>
    </xf>
    <xf numFmtId="0" fontId="34" fillId="8" borderId="3" xfId="0" applyFont="1" applyFill="1" applyBorder="1" applyAlignment="1">
      <alignment horizontal="left" vertical="center" wrapText="1"/>
    </xf>
    <xf numFmtId="165" fontId="26" fillId="8" borderId="3" xfId="2" applyNumberFormat="1" applyFont="1" applyFill="1" applyBorder="1" applyAlignment="1">
      <alignment horizontal="right" vertical="center" wrapText="1"/>
    </xf>
    <xf numFmtId="0" fontId="24" fillId="8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10" fontId="22" fillId="3" borderId="3" xfId="2" applyNumberFormat="1" applyFont="1" applyFill="1" applyBorder="1" applyAlignment="1">
      <alignment horizontal="right" vertical="center" wrapText="1"/>
    </xf>
    <xf numFmtId="10" fontId="22" fillId="8" borderId="3" xfId="2" applyNumberFormat="1" applyFont="1" applyFill="1" applyBorder="1" applyAlignment="1">
      <alignment horizontal="right" vertical="center" wrapText="1"/>
    </xf>
    <xf numFmtId="4" fontId="24" fillId="8" borderId="3" xfId="0" applyNumberFormat="1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4" fontId="24" fillId="9" borderId="3" xfId="0" applyNumberFormat="1" applyFont="1" applyFill="1" applyBorder="1" applyAlignment="1">
      <alignment horizontal="center" vertical="center" wrapText="1"/>
    </xf>
    <xf numFmtId="10" fontId="24" fillId="9" borderId="3" xfId="2" applyNumberFormat="1" applyFont="1" applyFill="1" applyBorder="1" applyAlignment="1">
      <alignment horizontal="right" vertical="center" wrapText="1"/>
    </xf>
    <xf numFmtId="4" fontId="24" fillId="12" borderId="3" xfId="0" applyNumberFormat="1" applyFont="1" applyFill="1" applyBorder="1" applyAlignment="1">
      <alignment horizontal="center" vertical="center" wrapText="1"/>
    </xf>
    <xf numFmtId="10" fontId="24" fillId="12" borderId="3" xfId="2" applyNumberFormat="1" applyFont="1" applyFill="1" applyBorder="1" applyAlignment="1">
      <alignment horizontal="right" vertical="center" wrapText="1"/>
    </xf>
    <xf numFmtId="0" fontId="35" fillId="8" borderId="3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vertical="center" wrapText="1"/>
    </xf>
    <xf numFmtId="0" fontId="35" fillId="2" borderId="3" xfId="0" applyFont="1" applyFill="1" applyBorder="1" applyAlignment="1">
      <alignment horizontal="left" vertical="center" wrapText="1" indent="1"/>
    </xf>
    <xf numFmtId="10" fontId="13" fillId="12" borderId="3" xfId="2" applyNumberFormat="1" applyFont="1" applyFill="1" applyBorder="1" applyAlignment="1">
      <alignment vertical="center" wrapText="1"/>
    </xf>
    <xf numFmtId="0" fontId="34" fillId="8" borderId="3" xfId="0" applyFont="1" applyFill="1" applyBorder="1" applyAlignment="1">
      <alignment horizontal="left" vertical="center" wrapText="1" indent="1"/>
    </xf>
    <xf numFmtId="10" fontId="22" fillId="8" borderId="3" xfId="2" applyNumberFormat="1" applyFont="1" applyFill="1" applyBorder="1" applyAlignment="1">
      <alignment vertical="center" wrapText="1"/>
    </xf>
    <xf numFmtId="0" fontId="34" fillId="8" borderId="3" xfId="0" applyFont="1" applyFill="1" applyBorder="1" applyAlignment="1">
      <alignment vertical="center" wrapText="1"/>
    </xf>
    <xf numFmtId="0" fontId="36" fillId="8" borderId="3" xfId="0" applyFont="1" applyFill="1" applyBorder="1" applyAlignment="1">
      <alignment horizontal="left" vertical="center" wrapText="1"/>
    </xf>
    <xf numFmtId="10" fontId="24" fillId="8" borderId="3" xfId="0" applyNumberFormat="1" applyFont="1" applyFill="1" applyBorder="1" applyAlignment="1">
      <alignment horizontal="right" vertical="center" wrapText="1"/>
    </xf>
    <xf numFmtId="0" fontId="24" fillId="4" borderId="3" xfId="0" applyFont="1" applyFill="1" applyBorder="1" applyAlignment="1">
      <alignment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10" fontId="24" fillId="4" borderId="3" xfId="2" applyNumberFormat="1" applyFont="1" applyFill="1" applyBorder="1" applyAlignment="1">
      <alignment horizontal="right" vertical="center" wrapText="1"/>
    </xf>
    <xf numFmtId="4" fontId="22" fillId="8" borderId="3" xfId="0" applyNumberFormat="1" applyFont="1" applyFill="1" applyBorder="1" applyAlignment="1">
      <alignment horizontal="center" vertical="center" wrapText="1"/>
    </xf>
    <xf numFmtId="4" fontId="37" fillId="8" borderId="3" xfId="0" applyNumberFormat="1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right" vertical="center" wrapText="1"/>
    </xf>
    <xf numFmtId="9" fontId="24" fillId="8" borderId="3" xfId="2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/>
    <xf numFmtId="4" fontId="6" fillId="0" borderId="3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vertical="center" wrapText="1"/>
    </xf>
    <xf numFmtId="10" fontId="13" fillId="8" borderId="3" xfId="2" applyNumberFormat="1" applyFont="1" applyFill="1" applyBorder="1" applyAlignment="1">
      <alignment vertical="center" wrapText="1"/>
    </xf>
    <xf numFmtId="10" fontId="17" fillId="8" borderId="3" xfId="2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29" fillId="8" borderId="3" xfId="0" applyNumberFormat="1" applyFont="1" applyFill="1" applyBorder="1" applyAlignment="1">
      <alignment horizontal="right" vertical="center" wrapText="1"/>
    </xf>
    <xf numFmtId="4" fontId="0" fillId="0" borderId="9" xfId="0" applyNumberFormat="1" applyBorder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19" fillId="5" borderId="0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7" borderId="0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38" fillId="2" borderId="1" xfId="4" applyNumberFormat="1" applyFont="1" applyFill="1" applyBorder="1" applyAlignment="1" applyProtection="1">
      <alignment horizontal="center" vertical="center" wrapText="1"/>
    </xf>
    <xf numFmtId="0" fontId="38" fillId="2" borderId="4" xfId="4" applyNumberFormat="1" applyFont="1" applyFill="1" applyBorder="1" applyAlignment="1" applyProtection="1">
      <alignment horizontal="center" vertical="center" wrapText="1"/>
    </xf>
    <xf numFmtId="0" fontId="32" fillId="2" borderId="7" xfId="4" applyNumberFormat="1" applyFont="1" applyFill="1" applyBorder="1" applyAlignment="1" applyProtection="1">
      <alignment horizontal="center" vertical="center" wrapText="1"/>
    </xf>
    <xf numFmtId="0" fontId="32" fillId="2" borderId="8" xfId="4" applyNumberFormat="1" applyFont="1" applyFill="1" applyBorder="1" applyAlignment="1" applyProtection="1">
      <alignment horizontal="center" vertical="center" wrapText="1"/>
    </xf>
    <xf numFmtId="0" fontId="32" fillId="2" borderId="9" xfId="4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/>
    </xf>
    <xf numFmtId="0" fontId="32" fillId="2" borderId="1" xfId="4" applyNumberFormat="1" applyFont="1" applyFill="1" applyBorder="1" applyAlignment="1" applyProtection="1">
      <alignment horizontal="center" vertical="center" wrapText="1"/>
    </xf>
    <xf numFmtId="0" fontId="32" fillId="2" borderId="4" xfId="4" applyNumberFormat="1" applyFont="1" applyFill="1" applyBorder="1" applyAlignment="1" applyProtection="1">
      <alignment horizontal="center" vertical="center" wrapText="1"/>
    </xf>
    <xf numFmtId="0" fontId="32" fillId="2" borderId="10" xfId="4" applyNumberFormat="1" applyFont="1" applyFill="1" applyBorder="1" applyAlignment="1" applyProtection="1">
      <alignment horizontal="center" vertical="center" wrapText="1"/>
    </xf>
    <xf numFmtId="0" fontId="32" fillId="2" borderId="6" xfId="4" applyNumberFormat="1" applyFont="1" applyFill="1" applyBorder="1" applyAlignment="1" applyProtection="1">
      <alignment horizontal="center" vertical="center" wrapText="1"/>
    </xf>
    <xf numFmtId="0" fontId="32" fillId="2" borderId="11" xfId="4" applyNumberFormat="1" applyFont="1" applyFill="1" applyBorder="1" applyAlignment="1" applyProtection="1">
      <alignment horizontal="center" vertical="center" wrapText="1"/>
    </xf>
    <xf numFmtId="0" fontId="32" fillId="2" borderId="12" xfId="4" applyNumberFormat="1" applyFont="1" applyFill="1" applyBorder="1" applyAlignment="1" applyProtection="1">
      <alignment horizontal="center" vertical="center" wrapText="1"/>
    </xf>
    <xf numFmtId="0" fontId="32" fillId="2" borderId="5" xfId="4" applyNumberFormat="1" applyFont="1" applyFill="1" applyBorder="1" applyAlignment="1" applyProtection="1">
      <alignment horizontal="center" vertical="center" wrapText="1"/>
    </xf>
    <xf numFmtId="0" fontId="32" fillId="2" borderId="13" xfId="4" applyNumberFormat="1" applyFont="1" applyFill="1" applyBorder="1" applyAlignment="1" applyProtection="1">
      <alignment horizontal="center" vertical="center" wrapText="1"/>
    </xf>
    <xf numFmtId="0" fontId="16" fillId="2" borderId="1" xfId="4" applyNumberFormat="1" applyFont="1" applyFill="1" applyBorder="1" applyAlignment="1" applyProtection="1">
      <alignment horizontal="center" vertical="center" wrapText="1"/>
    </xf>
    <xf numFmtId="0" fontId="16" fillId="2" borderId="2" xfId="4" applyNumberFormat="1" applyFont="1" applyFill="1" applyBorder="1" applyAlignment="1" applyProtection="1">
      <alignment horizontal="center" vertical="center" wrapText="1"/>
    </xf>
    <xf numFmtId="0" fontId="16" fillId="2" borderId="4" xfId="4" applyNumberFormat="1" applyFont="1" applyFill="1" applyBorder="1" applyAlignment="1" applyProtection="1">
      <alignment horizontal="center" vertical="center" wrapText="1"/>
    </xf>
    <xf numFmtId="9" fontId="5" fillId="3" borderId="3" xfId="0" applyNumberFormat="1" applyFont="1" applyFill="1" applyBorder="1" applyAlignment="1">
      <alignment horizontal="right"/>
    </xf>
  </cellXfs>
  <cellStyles count="5">
    <cellStyle name="Normalno" xfId="0" builtinId="0"/>
    <cellStyle name="Normalno 2" xfId="4" xr:uid="{982F8F23-399C-40E0-8828-87DE996E76BD}"/>
    <cellStyle name="Obično_List4" xfId="1" xr:uid="{00000000-0005-0000-0000-000001000000}"/>
    <cellStyle name="Postotak" xfId="2" builtinId="5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Normal="100" workbookViewId="0">
      <selection activeCell="K13" sqref="K13"/>
    </sheetView>
  </sheetViews>
  <sheetFormatPr defaultRowHeight="14.4" x14ac:dyDescent="0.3"/>
  <cols>
    <col min="2" max="2" width="8.88671875" customWidth="1"/>
    <col min="6" max="8" width="25.33203125" customWidth="1"/>
    <col min="9" max="9" width="25.33203125" hidden="1" customWidth="1"/>
    <col min="10" max="10" width="25.33203125" customWidth="1"/>
    <col min="11" max="12" width="15.6640625" customWidth="1"/>
    <col min="13" max="13" width="25.33203125" customWidth="1"/>
  </cols>
  <sheetData>
    <row r="1" spans="1:13" x14ac:dyDescent="0.3">
      <c r="A1" s="184"/>
      <c r="B1" s="184"/>
      <c r="C1" s="184"/>
      <c r="D1" s="184"/>
      <c r="E1" s="184"/>
      <c r="F1" s="184"/>
      <c r="G1" s="184"/>
      <c r="H1" s="184"/>
      <c r="I1" s="184"/>
    </row>
    <row r="2" spans="1:13" ht="70.8" customHeight="1" x14ac:dyDescent="0.3">
      <c r="B2" s="193" t="s">
        <v>56</v>
      </c>
      <c r="C2" s="193"/>
      <c r="D2" s="193"/>
      <c r="E2" s="193"/>
      <c r="F2" s="193"/>
      <c r="G2" s="193"/>
      <c r="H2" s="193"/>
      <c r="I2" s="193"/>
      <c r="J2" s="193"/>
      <c r="K2" s="62"/>
      <c r="L2" s="62"/>
      <c r="M2" s="26"/>
    </row>
    <row r="3" spans="1:13" ht="18" customHeigh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2"/>
    </row>
    <row r="4" spans="1:13" ht="15.75" customHeight="1" x14ac:dyDescent="0.3">
      <c r="B4" s="186" t="s">
        <v>7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25"/>
    </row>
    <row r="5" spans="1:13" ht="17.399999999999999" x14ac:dyDescent="0.3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3"/>
    </row>
    <row r="6" spans="1:13" ht="18" customHeight="1" x14ac:dyDescent="0.3">
      <c r="B6" s="186" t="s">
        <v>40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24"/>
    </row>
    <row r="7" spans="1:13" ht="18" customHeight="1" x14ac:dyDescent="0.3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24"/>
    </row>
    <row r="8" spans="1:13" ht="18" customHeight="1" x14ac:dyDescent="0.3">
      <c r="B8" s="192" t="s">
        <v>44</v>
      </c>
      <c r="C8" s="192"/>
      <c r="D8" s="192"/>
      <c r="E8" s="192"/>
      <c r="F8" s="192"/>
      <c r="G8" s="45"/>
      <c r="H8" s="41"/>
      <c r="I8" s="41"/>
      <c r="J8" s="41"/>
      <c r="K8" s="42"/>
      <c r="L8" s="42"/>
    </row>
    <row r="9" spans="1:13" ht="26.4" x14ac:dyDescent="0.3">
      <c r="B9" s="189" t="s">
        <v>3</v>
      </c>
      <c r="C9" s="189"/>
      <c r="D9" s="189"/>
      <c r="E9" s="189"/>
      <c r="F9" s="189"/>
      <c r="G9" s="27" t="s">
        <v>55</v>
      </c>
      <c r="H9" s="27" t="s">
        <v>59</v>
      </c>
      <c r="I9" s="27" t="s">
        <v>159</v>
      </c>
      <c r="J9" s="27" t="s">
        <v>47</v>
      </c>
      <c r="K9" s="27" t="s">
        <v>19</v>
      </c>
      <c r="L9" s="27" t="s">
        <v>39</v>
      </c>
    </row>
    <row r="10" spans="1:13" x14ac:dyDescent="0.3">
      <c r="B10" s="190">
        <v>1</v>
      </c>
      <c r="C10" s="190"/>
      <c r="D10" s="190"/>
      <c r="E10" s="190"/>
      <c r="F10" s="191"/>
      <c r="G10" s="32">
        <v>2</v>
      </c>
      <c r="H10" s="31">
        <v>3</v>
      </c>
      <c r="I10" s="31">
        <v>4</v>
      </c>
      <c r="J10" s="31">
        <v>5</v>
      </c>
      <c r="K10" s="31" t="s">
        <v>24</v>
      </c>
      <c r="L10" s="31" t="s">
        <v>25</v>
      </c>
    </row>
    <row r="11" spans="1:13" x14ac:dyDescent="0.3">
      <c r="B11" s="177" t="s">
        <v>21</v>
      </c>
      <c r="C11" s="178"/>
      <c r="D11" s="178"/>
      <c r="E11" s="178"/>
      <c r="F11" s="179"/>
      <c r="G11" s="163">
        <v>1030812.08</v>
      </c>
      <c r="H11" s="48">
        <f>945756+408536</f>
        <v>1354292</v>
      </c>
      <c r="I11" s="52">
        <f>+H11</f>
        <v>1354292</v>
      </c>
      <c r="J11" s="46">
        <v>1338776.9099999999</v>
      </c>
      <c r="K11" s="57">
        <f>+J11/G11</f>
        <v>1.2987594305258821</v>
      </c>
      <c r="L11" s="56">
        <f>+J11/H11</f>
        <v>0.98854376308801939</v>
      </c>
    </row>
    <row r="12" spans="1:13" x14ac:dyDescent="0.3">
      <c r="B12" s="180" t="s">
        <v>20</v>
      </c>
      <c r="C12" s="179"/>
      <c r="D12" s="179"/>
      <c r="E12" s="179"/>
      <c r="F12" s="179"/>
      <c r="G12" s="163">
        <v>53.3</v>
      </c>
      <c r="H12" s="48">
        <v>60</v>
      </c>
      <c r="I12" s="52">
        <f>+H12</f>
        <v>60</v>
      </c>
      <c r="J12" s="46">
        <v>53.29</v>
      </c>
      <c r="K12" s="55">
        <f t="shared" ref="K12:K16" si="0">+J12/G12</f>
        <v>0.99981238273921202</v>
      </c>
      <c r="L12" s="56">
        <f t="shared" ref="L12:L16" si="1">+J12/H12</f>
        <v>0.88816666666666666</v>
      </c>
    </row>
    <row r="13" spans="1:13" x14ac:dyDescent="0.3">
      <c r="B13" s="174" t="s">
        <v>0</v>
      </c>
      <c r="C13" s="175"/>
      <c r="D13" s="175"/>
      <c r="E13" s="175"/>
      <c r="F13" s="176"/>
      <c r="G13" s="164">
        <f>+G11+G12</f>
        <v>1030865.38</v>
      </c>
      <c r="H13" s="49">
        <f>+H11+H12</f>
        <v>1354352</v>
      </c>
      <c r="I13" s="52">
        <f>+I11+I12</f>
        <v>1354352</v>
      </c>
      <c r="J13" s="47">
        <f>+J11+J12</f>
        <v>1338830.2</v>
      </c>
      <c r="K13" s="217">
        <f t="shared" si="0"/>
        <v>1.2987439737281701</v>
      </c>
      <c r="L13" s="60">
        <f t="shared" si="1"/>
        <v>0.98853931621912172</v>
      </c>
    </row>
    <row r="14" spans="1:13" x14ac:dyDescent="0.3">
      <c r="B14" s="183" t="s">
        <v>22</v>
      </c>
      <c r="C14" s="178"/>
      <c r="D14" s="178"/>
      <c r="E14" s="178"/>
      <c r="F14" s="178"/>
      <c r="G14" s="165">
        <v>945006.24</v>
      </c>
      <c r="H14" s="48">
        <v>1331382</v>
      </c>
      <c r="I14" s="52">
        <f>+H14</f>
        <v>1331382</v>
      </c>
      <c r="J14" s="46">
        <v>1319069.55</v>
      </c>
      <c r="K14" s="55">
        <f t="shared" si="0"/>
        <v>1.395831576731176</v>
      </c>
      <c r="L14" s="56">
        <f t="shared" si="1"/>
        <v>0.99075212823967884</v>
      </c>
    </row>
    <row r="15" spans="1:13" x14ac:dyDescent="0.3">
      <c r="B15" s="181" t="s">
        <v>23</v>
      </c>
      <c r="C15" s="179"/>
      <c r="D15" s="179"/>
      <c r="E15" s="179"/>
      <c r="F15" s="179"/>
      <c r="G15" s="163">
        <v>85795.13</v>
      </c>
      <c r="H15" s="51">
        <v>22970</v>
      </c>
      <c r="I15" s="52">
        <f>+H15</f>
        <v>22970</v>
      </c>
      <c r="J15" s="50">
        <v>22933.99</v>
      </c>
      <c r="K15" s="58">
        <f t="shared" si="0"/>
        <v>0.26731109329865227</v>
      </c>
      <c r="L15" s="61">
        <f t="shared" si="1"/>
        <v>0.99843230300391828</v>
      </c>
    </row>
    <row r="16" spans="1:13" x14ac:dyDescent="0.3">
      <c r="B16" s="19" t="s">
        <v>1</v>
      </c>
      <c r="C16" s="40"/>
      <c r="D16" s="40"/>
      <c r="E16" s="40"/>
      <c r="F16" s="40"/>
      <c r="G16" s="164">
        <f>+G14+G15</f>
        <v>1030801.37</v>
      </c>
      <c r="H16" s="17">
        <f>+H14+H15+H17</f>
        <v>1354372</v>
      </c>
      <c r="I16" s="52">
        <f>+I15+I14</f>
        <v>1354352</v>
      </c>
      <c r="J16" s="47">
        <f>+J14+J15</f>
        <v>1342003.54</v>
      </c>
      <c r="K16" s="59">
        <f t="shared" si="0"/>
        <v>1.3019031396902394</v>
      </c>
      <c r="L16" s="60">
        <f t="shared" si="1"/>
        <v>0.99086775272967842</v>
      </c>
    </row>
    <row r="17" spans="2:13" x14ac:dyDescent="0.3">
      <c r="B17" s="182" t="s">
        <v>2</v>
      </c>
      <c r="C17" s="175"/>
      <c r="D17" s="175"/>
      <c r="E17" s="175"/>
      <c r="F17" s="175"/>
      <c r="G17" s="166">
        <v>20</v>
      </c>
      <c r="H17" s="18">
        <v>20</v>
      </c>
      <c r="I17" s="53">
        <v>0</v>
      </c>
      <c r="J17" s="54">
        <f>+J13-J16</f>
        <v>-3173.3400000000838</v>
      </c>
      <c r="K17" s="18"/>
      <c r="L17" s="18"/>
    </row>
    <row r="18" spans="2:13" ht="17.399999999999999" x14ac:dyDescent="0.3">
      <c r="B18" s="187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"/>
    </row>
    <row r="20" spans="2:13" x14ac:dyDescent="0.3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3"/>
    </row>
    <row r="21" spans="2:13" x14ac:dyDescent="0.3">
      <c r="B21" s="172" t="s">
        <v>49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</row>
    <row r="22" spans="2:13" ht="15" customHeight="1" x14ac:dyDescent="0.3">
      <c r="B22" s="172" t="s">
        <v>50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</row>
    <row r="23" spans="2:13" ht="15" customHeight="1" x14ac:dyDescent="0.3">
      <c r="B23" s="172" t="s">
        <v>52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2:13" ht="15" customHeight="1" x14ac:dyDescent="0.3">
      <c r="B24" s="172" t="s">
        <v>53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</row>
    <row r="25" spans="2:13" ht="36.75" customHeight="1" x14ac:dyDescent="0.3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2:13" ht="15" customHeight="1" x14ac:dyDescent="0.3">
      <c r="B26" s="173" t="s">
        <v>54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2:13" x14ac:dyDescent="0.3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</sheetData>
  <mergeCells count="22">
    <mergeCell ref="A1:I1"/>
    <mergeCell ref="B23:L23"/>
    <mergeCell ref="B3:L3"/>
    <mergeCell ref="B5:L5"/>
    <mergeCell ref="B7:L7"/>
    <mergeCell ref="B18:L18"/>
    <mergeCell ref="B6:L6"/>
    <mergeCell ref="B4:L4"/>
    <mergeCell ref="B9:F9"/>
    <mergeCell ref="B10:F10"/>
    <mergeCell ref="B8:F8"/>
    <mergeCell ref="B2:J2"/>
    <mergeCell ref="B24:L25"/>
    <mergeCell ref="B26:L27"/>
    <mergeCell ref="B13:F13"/>
    <mergeCell ref="B11:F11"/>
    <mergeCell ref="B12:F12"/>
    <mergeCell ref="B15:F15"/>
    <mergeCell ref="B17:F17"/>
    <mergeCell ref="B14:F14"/>
    <mergeCell ref="B21:L21"/>
    <mergeCell ref="B22:L2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2"/>
  <sheetViews>
    <sheetView topLeftCell="A72" zoomScale="90" zoomScaleNormal="90" workbookViewId="0">
      <selection activeCell="N15" sqref="N15:N18"/>
    </sheetView>
  </sheetViews>
  <sheetFormatPr defaultRowHeight="14.4" x14ac:dyDescent="0.3"/>
  <cols>
    <col min="2" max="2" width="36.44140625" customWidth="1"/>
    <col min="3" max="4" width="20.44140625" customWidth="1"/>
    <col min="5" max="5" width="20.44140625" hidden="1" customWidth="1"/>
    <col min="6" max="6" width="20.44140625" customWidth="1"/>
    <col min="7" max="7" width="12.77734375" customWidth="1"/>
    <col min="8" max="8" width="12.21875" customWidth="1"/>
    <col min="9" max="10" width="25.33203125" customWidth="1"/>
    <col min="11" max="12" width="15.6640625" customWidth="1"/>
  </cols>
  <sheetData>
    <row r="1" spans="1:12" ht="17.399999999999999" x14ac:dyDescent="0.3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5.75" customHeight="1" x14ac:dyDescent="0.3">
      <c r="A2" s="194" t="s">
        <v>7</v>
      </c>
      <c r="B2" s="194"/>
      <c r="C2" s="194"/>
      <c r="D2" s="194"/>
      <c r="E2" s="194"/>
      <c r="F2" s="194"/>
      <c r="G2" s="64"/>
      <c r="H2" s="64"/>
      <c r="I2" s="64"/>
      <c r="J2" s="64"/>
      <c r="K2" s="64"/>
      <c r="L2" s="64"/>
    </row>
    <row r="3" spans="1:12" ht="17.399999999999999" customHeight="1" x14ac:dyDescent="0.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5.75" customHeight="1" x14ac:dyDescent="0.3">
      <c r="A4" s="195" t="s">
        <v>42</v>
      </c>
      <c r="B4" s="195"/>
      <c r="C4" s="195"/>
      <c r="D4" s="195"/>
      <c r="E4" s="195"/>
      <c r="F4" s="195"/>
      <c r="G4" s="64"/>
      <c r="H4" s="64"/>
      <c r="I4" s="64"/>
      <c r="J4" s="64"/>
      <c r="K4" s="64"/>
      <c r="L4" s="64"/>
    </row>
    <row r="5" spans="1:12" ht="17.399999999999999" customHeight="1" x14ac:dyDescent="0.3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5.75" customHeight="1" x14ac:dyDescent="0.3">
      <c r="A6" s="195" t="s">
        <v>26</v>
      </c>
      <c r="B6" s="195"/>
      <c r="C6" s="195"/>
      <c r="D6" s="195"/>
      <c r="E6" s="195"/>
      <c r="F6" s="195"/>
      <c r="G6" s="64"/>
      <c r="H6" s="64"/>
      <c r="I6" s="64"/>
      <c r="J6" s="64"/>
      <c r="K6" s="64"/>
      <c r="L6" s="64"/>
    </row>
    <row r="7" spans="1:12" ht="17.399999999999999" customHeight="1" x14ac:dyDescent="0.3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45" customHeight="1" x14ac:dyDescent="0.3">
      <c r="B8" s="67" t="s">
        <v>58</v>
      </c>
      <c r="C8" s="34" t="s">
        <v>55</v>
      </c>
      <c r="D8" s="34" t="s">
        <v>59</v>
      </c>
      <c r="E8" s="34" t="s">
        <v>60</v>
      </c>
      <c r="F8" s="34" t="s">
        <v>61</v>
      </c>
      <c r="G8" s="34" t="s">
        <v>19</v>
      </c>
      <c r="H8" s="34" t="s">
        <v>39</v>
      </c>
    </row>
    <row r="9" spans="1:12" x14ac:dyDescent="0.3">
      <c r="B9" s="68"/>
      <c r="C9" s="34">
        <v>2</v>
      </c>
      <c r="D9" s="34">
        <v>3</v>
      </c>
      <c r="E9" s="34">
        <v>4</v>
      </c>
      <c r="F9" s="34">
        <v>5</v>
      </c>
      <c r="G9" s="34" t="s">
        <v>88</v>
      </c>
      <c r="H9" s="34" t="s">
        <v>62</v>
      </c>
    </row>
    <row r="10" spans="1:12" x14ac:dyDescent="0.3">
      <c r="B10" s="69" t="s">
        <v>63</v>
      </c>
      <c r="C10" s="70">
        <f>839699.3+C26</f>
        <v>1030812.0800000001</v>
      </c>
      <c r="D10" s="70">
        <f>945756+D26</f>
        <v>1354272</v>
      </c>
      <c r="E10" s="70">
        <f>945756+E26</f>
        <v>1354272</v>
      </c>
      <c r="F10" s="70">
        <f>935367.51+F26</f>
        <v>1338776.9100000001</v>
      </c>
      <c r="G10" s="71">
        <f>F10/C10</f>
        <v>1.2987594305258821</v>
      </c>
      <c r="H10" s="71">
        <f>F10/E10</f>
        <v>0.98855836198341263</v>
      </c>
    </row>
    <row r="11" spans="1:12" ht="27.6" x14ac:dyDescent="0.3">
      <c r="B11" s="72" t="s">
        <v>64</v>
      </c>
      <c r="C11" s="73">
        <v>759455.91</v>
      </c>
      <c r="D11" s="73">
        <v>917246</v>
      </c>
      <c r="E11" s="73">
        <v>917246</v>
      </c>
      <c r="F11" s="73">
        <v>909426.58</v>
      </c>
      <c r="G11" s="74">
        <f>F11/C11</f>
        <v>1.1974712001385306</v>
      </c>
      <c r="H11" s="74">
        <f>F11/E11</f>
        <v>0.99147511136598032</v>
      </c>
    </row>
    <row r="12" spans="1:12" ht="27.6" x14ac:dyDescent="0.3">
      <c r="B12" s="75" t="s">
        <v>65</v>
      </c>
      <c r="C12" s="76">
        <v>759455.91</v>
      </c>
      <c r="D12" s="77">
        <v>0</v>
      </c>
      <c r="E12" s="77">
        <v>0</v>
      </c>
      <c r="F12" s="76">
        <v>909426.58</v>
      </c>
      <c r="G12" s="78">
        <f>F12/C12</f>
        <v>1.1974712001385306</v>
      </c>
      <c r="H12" s="78"/>
    </row>
    <row r="13" spans="1:12" ht="27.6" x14ac:dyDescent="0.3">
      <c r="B13" s="75" t="s">
        <v>66</v>
      </c>
      <c r="C13" s="76">
        <v>741355.89</v>
      </c>
      <c r="D13" s="77">
        <v>0</v>
      </c>
      <c r="E13" s="77">
        <v>0</v>
      </c>
      <c r="F13" s="76">
        <v>892475.87</v>
      </c>
      <c r="G13" s="78">
        <f>F13/C13</f>
        <v>1.2038426915310541</v>
      </c>
      <c r="H13" s="78"/>
    </row>
    <row r="14" spans="1:12" ht="27.6" x14ac:dyDescent="0.3">
      <c r="B14" s="75" t="s">
        <v>67</v>
      </c>
      <c r="C14" s="76">
        <v>18100.02</v>
      </c>
      <c r="D14" s="77">
        <v>0</v>
      </c>
      <c r="E14" s="77">
        <v>0</v>
      </c>
      <c r="F14" s="76">
        <v>16950.71</v>
      </c>
      <c r="G14" s="78">
        <f t="shared" ref="G14" si="0">F14/C14</f>
        <v>0.93650228010797776</v>
      </c>
      <c r="H14" s="78"/>
    </row>
    <row r="15" spans="1:12" x14ac:dyDescent="0.3">
      <c r="B15" s="79" t="s">
        <v>68</v>
      </c>
      <c r="C15" s="80">
        <v>0.06</v>
      </c>
      <c r="D15" s="80">
        <v>10</v>
      </c>
      <c r="E15" s="80">
        <v>10</v>
      </c>
      <c r="F15" s="80">
        <v>0.02</v>
      </c>
      <c r="G15" s="74">
        <f t="shared" ref="G15:G33" si="1">F15/C15</f>
        <v>0.33333333333333337</v>
      </c>
      <c r="H15" s="74">
        <f t="shared" ref="H15" si="2">F15/E15</f>
        <v>2E-3</v>
      </c>
    </row>
    <row r="16" spans="1:12" ht="27.6" x14ac:dyDescent="0.3">
      <c r="B16" s="75" t="s">
        <v>69</v>
      </c>
      <c r="C16" s="77">
        <v>0.06</v>
      </c>
      <c r="D16" s="77">
        <v>0</v>
      </c>
      <c r="E16" s="77">
        <v>0</v>
      </c>
      <c r="F16" s="77">
        <v>0.02</v>
      </c>
      <c r="G16" s="78">
        <f t="shared" si="1"/>
        <v>0.33333333333333337</v>
      </c>
      <c r="H16" s="78"/>
    </row>
    <row r="17" spans="2:8" ht="27.6" x14ac:dyDescent="0.3">
      <c r="B17" s="75" t="s">
        <v>70</v>
      </c>
      <c r="C17" s="77">
        <v>0.06</v>
      </c>
      <c r="D17" s="77">
        <v>0</v>
      </c>
      <c r="E17" s="77">
        <v>0</v>
      </c>
      <c r="F17" s="77">
        <v>0.02</v>
      </c>
      <c r="G17" s="78">
        <f t="shared" si="1"/>
        <v>0.33333333333333337</v>
      </c>
      <c r="H17" s="81"/>
    </row>
    <row r="18" spans="2:8" ht="55.2" x14ac:dyDescent="0.3">
      <c r="B18" s="79" t="s">
        <v>71</v>
      </c>
      <c r="C18" s="73">
        <v>16719.16</v>
      </c>
      <c r="D18" s="73">
        <v>28500</v>
      </c>
      <c r="E18" s="73">
        <v>28500</v>
      </c>
      <c r="F18" s="73">
        <v>25940.91</v>
      </c>
      <c r="G18" s="74">
        <f t="shared" si="1"/>
        <v>1.5515677821134555</v>
      </c>
      <c r="H18" s="82">
        <f>+F18/E18</f>
        <v>0.91020736842105265</v>
      </c>
    </row>
    <row r="19" spans="2:8" ht="27.6" x14ac:dyDescent="0.3">
      <c r="B19" s="75" t="s">
        <v>72</v>
      </c>
      <c r="C19" s="76">
        <v>16719.16</v>
      </c>
      <c r="D19" s="77">
        <v>0</v>
      </c>
      <c r="E19" s="77">
        <v>0</v>
      </c>
      <c r="F19" s="76">
        <v>25940.91</v>
      </c>
      <c r="G19" s="78">
        <f t="shared" si="1"/>
        <v>1.5515677821134555</v>
      </c>
      <c r="H19" s="77">
        <v>0</v>
      </c>
    </row>
    <row r="20" spans="2:8" ht="27.6" x14ac:dyDescent="0.3">
      <c r="B20" s="75" t="s">
        <v>73</v>
      </c>
      <c r="C20" s="76">
        <v>16719.16</v>
      </c>
      <c r="D20" s="77">
        <v>0</v>
      </c>
      <c r="E20" s="77">
        <v>0</v>
      </c>
      <c r="F20" s="76">
        <v>25940.91</v>
      </c>
      <c r="G20" s="78">
        <f t="shared" si="1"/>
        <v>1.5515677821134555</v>
      </c>
      <c r="H20" s="77">
        <v>0</v>
      </c>
    </row>
    <row r="21" spans="2:8" ht="43.8" customHeight="1" x14ac:dyDescent="0.3">
      <c r="B21" s="79" t="s">
        <v>74</v>
      </c>
      <c r="C21" s="73">
        <v>63524.17</v>
      </c>
      <c r="D21" s="80">
        <v>0</v>
      </c>
      <c r="E21" s="80">
        <v>0</v>
      </c>
      <c r="F21" s="80">
        <v>0</v>
      </c>
      <c r="G21" s="74">
        <f t="shared" si="1"/>
        <v>0</v>
      </c>
      <c r="H21" s="80">
        <v>0</v>
      </c>
    </row>
    <row r="22" spans="2:8" ht="41.4" x14ac:dyDescent="0.3">
      <c r="B22" s="75" t="s">
        <v>75</v>
      </c>
      <c r="C22" s="76">
        <v>1800.52</v>
      </c>
      <c r="D22" s="77">
        <v>0</v>
      </c>
      <c r="E22" s="77">
        <v>0</v>
      </c>
      <c r="F22" s="77">
        <v>0</v>
      </c>
      <c r="G22" s="78">
        <f t="shared" si="1"/>
        <v>0</v>
      </c>
      <c r="H22" s="77">
        <v>0</v>
      </c>
    </row>
    <row r="23" spans="2:8" x14ac:dyDescent="0.3">
      <c r="B23" s="75" t="s">
        <v>76</v>
      </c>
      <c r="C23" s="76">
        <v>1800.52</v>
      </c>
      <c r="D23" s="77">
        <v>0</v>
      </c>
      <c r="E23" s="77">
        <v>0</v>
      </c>
      <c r="F23" s="77">
        <v>0</v>
      </c>
      <c r="G23" s="78">
        <f t="shared" si="1"/>
        <v>0</v>
      </c>
      <c r="H23" s="77">
        <v>0</v>
      </c>
    </row>
    <row r="24" spans="2:8" ht="41.4" x14ac:dyDescent="0.3">
      <c r="B24" s="75" t="s">
        <v>77</v>
      </c>
      <c r="C24" s="76">
        <v>61723.65</v>
      </c>
      <c r="D24" s="77">
        <v>0</v>
      </c>
      <c r="E24" s="77">
        <v>0</v>
      </c>
      <c r="F24" s="77">
        <v>0</v>
      </c>
      <c r="G24" s="78">
        <f t="shared" si="1"/>
        <v>0</v>
      </c>
      <c r="H24" s="77">
        <v>0</v>
      </c>
    </row>
    <row r="25" spans="2:8" x14ac:dyDescent="0.3">
      <c r="B25" s="75" t="s">
        <v>78</v>
      </c>
      <c r="C25" s="76">
        <v>61723.65</v>
      </c>
      <c r="D25" s="77">
        <v>0</v>
      </c>
      <c r="E25" s="77">
        <v>0</v>
      </c>
      <c r="F25" s="77">
        <v>0</v>
      </c>
      <c r="G25" s="78">
        <f t="shared" si="1"/>
        <v>0</v>
      </c>
      <c r="H25" s="77">
        <v>88.82</v>
      </c>
    </row>
    <row r="26" spans="2:8" ht="36.75" customHeight="1" x14ac:dyDescent="0.3">
      <c r="B26" s="83" t="s">
        <v>79</v>
      </c>
      <c r="C26" s="73">
        <v>191112.78</v>
      </c>
      <c r="D26" s="73">
        <v>408516</v>
      </c>
      <c r="E26" s="73">
        <f>+D26</f>
        <v>408516</v>
      </c>
      <c r="F26" s="73">
        <v>403409.4</v>
      </c>
      <c r="G26" s="74">
        <f t="shared" si="1"/>
        <v>2.1108447064607612</v>
      </c>
      <c r="H26" s="74">
        <f>+F26/E26</f>
        <v>0.98749963281731934</v>
      </c>
    </row>
    <row r="27" spans="2:8" ht="26.4" x14ac:dyDescent="0.3">
      <c r="B27" s="84" t="s">
        <v>80</v>
      </c>
      <c r="C27" s="76">
        <f>+C26</f>
        <v>191112.78</v>
      </c>
      <c r="D27" s="77"/>
      <c r="E27" s="77"/>
      <c r="F27" s="77">
        <f>+F26</f>
        <v>403409.4</v>
      </c>
      <c r="G27" s="78">
        <f>F27/C27</f>
        <v>2.1108447064607612</v>
      </c>
      <c r="H27" s="77"/>
    </row>
    <row r="28" spans="2:8" ht="26.4" x14ac:dyDescent="0.3">
      <c r="B28" s="85" t="s">
        <v>81</v>
      </c>
      <c r="C28" s="76">
        <v>185141.31</v>
      </c>
      <c r="D28" s="77"/>
      <c r="E28" s="77"/>
      <c r="F28" s="77">
        <f>+F27-F29</f>
        <v>397439.4</v>
      </c>
      <c r="G28" s="78">
        <f t="shared" si="1"/>
        <v>2.1466813646289964</v>
      </c>
      <c r="H28" s="77"/>
    </row>
    <row r="29" spans="2:8" ht="39.6" x14ac:dyDescent="0.3">
      <c r="B29" s="85" t="s">
        <v>82</v>
      </c>
      <c r="C29" s="76">
        <f>+C27-C28</f>
        <v>5971.4700000000012</v>
      </c>
      <c r="D29" s="77"/>
      <c r="E29" s="77"/>
      <c r="F29" s="77">
        <v>5970</v>
      </c>
      <c r="G29" s="78">
        <f t="shared" si="1"/>
        <v>0.99975382945907776</v>
      </c>
      <c r="H29" s="77"/>
    </row>
    <row r="30" spans="2:8" ht="27.6" x14ac:dyDescent="0.3">
      <c r="B30" s="69" t="s">
        <v>83</v>
      </c>
      <c r="C30" s="86">
        <v>53.3</v>
      </c>
      <c r="D30" s="86">
        <v>60</v>
      </c>
      <c r="E30" s="86">
        <v>60</v>
      </c>
      <c r="F30" s="86">
        <v>53.29</v>
      </c>
      <c r="G30" s="71">
        <f t="shared" si="1"/>
        <v>0.99981238273921202</v>
      </c>
      <c r="H30" s="86">
        <v>88.82</v>
      </c>
    </row>
    <row r="31" spans="2:8" ht="41.4" x14ac:dyDescent="0.3">
      <c r="B31" s="79" t="s">
        <v>84</v>
      </c>
      <c r="C31" s="80">
        <v>53.3</v>
      </c>
      <c r="D31" s="80">
        <v>60</v>
      </c>
      <c r="E31" s="80">
        <v>60</v>
      </c>
      <c r="F31" s="80">
        <v>53.29</v>
      </c>
      <c r="G31" s="74">
        <f t="shared" si="1"/>
        <v>0.99981238273921202</v>
      </c>
      <c r="H31" s="80">
        <v>0</v>
      </c>
    </row>
    <row r="32" spans="2:8" ht="27.6" x14ac:dyDescent="0.3">
      <c r="B32" s="75" t="s">
        <v>85</v>
      </c>
      <c r="C32" s="77">
        <v>53.3</v>
      </c>
      <c r="D32" s="77">
        <v>0</v>
      </c>
      <c r="E32" s="77">
        <v>0</v>
      </c>
      <c r="F32" s="77">
        <v>53.29</v>
      </c>
      <c r="G32" s="78">
        <f t="shared" si="1"/>
        <v>0.99981238273921202</v>
      </c>
      <c r="H32" s="77">
        <v>0</v>
      </c>
    </row>
    <row r="33" spans="2:12" x14ac:dyDescent="0.3">
      <c r="B33" s="75" t="s">
        <v>86</v>
      </c>
      <c r="C33" s="77">
        <v>53.3</v>
      </c>
      <c r="D33" s="77">
        <v>0</v>
      </c>
      <c r="E33" s="77">
        <v>0</v>
      </c>
      <c r="F33" s="77">
        <v>53.29</v>
      </c>
      <c r="G33" s="78">
        <f t="shared" si="1"/>
        <v>0.99981238273921202</v>
      </c>
      <c r="H33" s="87">
        <v>98.9</v>
      </c>
    </row>
    <row r="34" spans="2:12" x14ac:dyDescent="0.3">
      <c r="B34" s="75"/>
      <c r="C34" s="88">
        <f>+C30+C10+C26</f>
        <v>1221978.1600000001</v>
      </c>
      <c r="D34" s="88">
        <f>+D30+D10+D26</f>
        <v>1762848</v>
      </c>
      <c r="E34" s="89"/>
      <c r="F34" s="88">
        <f>+F30+F10</f>
        <v>1338830.2000000002</v>
      </c>
      <c r="G34" s="90">
        <f>+F34/C34</f>
        <v>1.0956253097027528</v>
      </c>
      <c r="H34" s="91">
        <f>+F34/D34</f>
        <v>0.75947001670024883</v>
      </c>
    </row>
    <row r="35" spans="2:12" x14ac:dyDescent="0.3">
      <c r="B35" s="75"/>
      <c r="C35" s="77"/>
      <c r="D35" s="77"/>
      <c r="E35" s="77"/>
      <c r="F35" s="77"/>
      <c r="G35" s="77"/>
      <c r="H35" s="92"/>
    </row>
    <row r="36" spans="2:12" ht="39.6" x14ac:dyDescent="0.3">
      <c r="B36" s="67" t="s">
        <v>87</v>
      </c>
      <c r="C36" s="34" t="s">
        <v>55</v>
      </c>
      <c r="D36" s="34" t="s">
        <v>59</v>
      </c>
      <c r="E36" s="34" t="s">
        <v>60</v>
      </c>
      <c r="F36" s="34" t="s">
        <v>61</v>
      </c>
      <c r="G36" s="34" t="s">
        <v>19</v>
      </c>
      <c r="H36" s="34" t="s">
        <v>39</v>
      </c>
    </row>
    <row r="37" spans="2:12" x14ac:dyDescent="0.3">
      <c r="B37" s="68"/>
      <c r="C37" s="34">
        <v>2</v>
      </c>
      <c r="D37" s="34">
        <v>3</v>
      </c>
      <c r="E37" s="34">
        <v>4</v>
      </c>
      <c r="F37" s="34">
        <v>5</v>
      </c>
      <c r="G37" s="34" t="s">
        <v>88</v>
      </c>
      <c r="H37" s="34" t="s">
        <v>62</v>
      </c>
    </row>
    <row r="38" spans="2:12" x14ac:dyDescent="0.3">
      <c r="B38" s="79" t="s">
        <v>89</v>
      </c>
      <c r="C38" s="73">
        <v>796565.33</v>
      </c>
      <c r="D38" s="73">
        <v>902900</v>
      </c>
      <c r="E38" s="73">
        <v>902900</v>
      </c>
      <c r="F38" s="73">
        <v>899905.37</v>
      </c>
      <c r="G38" s="74">
        <f t="shared" ref="G38:G55" si="3">F38/C38</f>
        <v>1.1297320334039644</v>
      </c>
      <c r="H38" s="74">
        <f>F38/E38</f>
        <v>0.9966833204120058</v>
      </c>
    </row>
    <row r="39" spans="2:12" x14ac:dyDescent="0.3">
      <c r="B39" s="75" t="s">
        <v>90</v>
      </c>
      <c r="C39" s="76">
        <v>660350.4</v>
      </c>
      <c r="D39" s="77">
        <v>0</v>
      </c>
      <c r="E39" s="77">
        <v>0</v>
      </c>
      <c r="F39" s="76">
        <v>737077.61</v>
      </c>
      <c r="G39" s="78">
        <f t="shared" si="3"/>
        <v>1.1161916612755893</v>
      </c>
      <c r="H39" s="78"/>
    </row>
    <row r="40" spans="2:12" x14ac:dyDescent="0.3">
      <c r="B40" s="75" t="s">
        <v>91</v>
      </c>
      <c r="C40" s="76">
        <v>660350.4</v>
      </c>
      <c r="D40" s="77">
        <v>0</v>
      </c>
      <c r="E40" s="77">
        <v>0</v>
      </c>
      <c r="F40" s="76">
        <v>737077.61</v>
      </c>
      <c r="G40" s="78">
        <f t="shared" si="3"/>
        <v>1.1161916612755893</v>
      </c>
      <c r="H40" s="78"/>
    </row>
    <row r="41" spans="2:12" x14ac:dyDescent="0.3">
      <c r="B41" s="75" t="s">
        <v>92</v>
      </c>
      <c r="C41" s="76">
        <v>27118.87</v>
      </c>
      <c r="D41" s="77">
        <v>0</v>
      </c>
      <c r="E41" s="77">
        <v>0</v>
      </c>
      <c r="F41" s="76">
        <v>41210.870000000003</v>
      </c>
      <c r="G41" s="78">
        <f t="shared" si="3"/>
        <v>1.5196381707644899</v>
      </c>
      <c r="H41" s="78"/>
    </row>
    <row r="42" spans="2:12" x14ac:dyDescent="0.3">
      <c r="B42" s="75" t="s">
        <v>93</v>
      </c>
      <c r="C42" s="76">
        <v>27118.87</v>
      </c>
      <c r="D42" s="77">
        <v>0</v>
      </c>
      <c r="E42" s="77">
        <v>0</v>
      </c>
      <c r="F42" s="76">
        <v>41210.870000000003</v>
      </c>
      <c r="G42" s="78">
        <f t="shared" si="3"/>
        <v>1.5196381707644899</v>
      </c>
      <c r="H42" s="78"/>
    </row>
    <row r="43" spans="2:12" x14ac:dyDescent="0.3">
      <c r="B43" s="75" t="s">
        <v>94</v>
      </c>
      <c r="C43" s="76">
        <v>109096.06</v>
      </c>
      <c r="D43" s="77">
        <v>0</v>
      </c>
      <c r="E43" s="77">
        <v>0</v>
      </c>
      <c r="F43" s="76">
        <v>121616.89</v>
      </c>
      <c r="G43" s="78">
        <f t="shared" si="3"/>
        <v>1.1147688559971827</v>
      </c>
      <c r="H43" s="78"/>
    </row>
    <row r="44" spans="2:12" ht="15" customHeight="1" x14ac:dyDescent="0.3">
      <c r="B44" s="75" t="s">
        <v>95</v>
      </c>
      <c r="C44" s="76">
        <v>109076.08</v>
      </c>
      <c r="D44" s="77">
        <v>0</v>
      </c>
      <c r="E44" s="77">
        <v>0</v>
      </c>
      <c r="F44" s="76">
        <v>121616.89</v>
      </c>
      <c r="G44" s="78">
        <f t="shared" si="3"/>
        <v>1.114973053670429</v>
      </c>
      <c r="H44" s="78"/>
      <c r="I44" s="30"/>
      <c r="J44" s="30"/>
      <c r="K44" s="30"/>
      <c r="L44" s="30"/>
    </row>
    <row r="45" spans="2:12" x14ac:dyDescent="0.3">
      <c r="B45" s="75" t="s">
        <v>96</v>
      </c>
      <c r="C45" s="77">
        <v>19.98</v>
      </c>
      <c r="D45" s="77">
        <v>0</v>
      </c>
      <c r="E45" s="77">
        <v>0</v>
      </c>
      <c r="F45" s="77">
        <v>0</v>
      </c>
      <c r="G45" s="94">
        <f t="shared" si="3"/>
        <v>0</v>
      </c>
      <c r="H45" s="78"/>
      <c r="I45" s="30"/>
      <c r="J45" s="30"/>
      <c r="K45" s="30"/>
      <c r="L45" s="30"/>
    </row>
    <row r="46" spans="2:12" ht="20.399999999999999" customHeight="1" x14ac:dyDescent="0.3">
      <c r="B46" s="79" t="s">
        <v>97</v>
      </c>
      <c r="C46" s="73">
        <v>100935.87</v>
      </c>
      <c r="D46" s="73">
        <v>299138</v>
      </c>
      <c r="E46" s="73">
        <v>299138</v>
      </c>
      <c r="F46" s="73">
        <v>300956.34999999998</v>
      </c>
      <c r="G46" s="74">
        <f t="shared" si="3"/>
        <v>2.9816590474724198</v>
      </c>
      <c r="H46" s="74">
        <f>F46/E46</f>
        <v>1.0060786326043498</v>
      </c>
      <c r="I46" s="30"/>
      <c r="J46" s="30"/>
      <c r="K46" s="30"/>
      <c r="L46" s="30"/>
    </row>
    <row r="47" spans="2:12" x14ac:dyDescent="0.3">
      <c r="B47" s="75" t="s">
        <v>98</v>
      </c>
      <c r="C47" s="76">
        <v>24703.1</v>
      </c>
      <c r="D47" s="77">
        <v>0</v>
      </c>
      <c r="E47" s="77">
        <v>0</v>
      </c>
      <c r="F47" s="76">
        <v>32238.19</v>
      </c>
      <c r="G47" s="78">
        <f t="shared" si="3"/>
        <v>1.3050260898429753</v>
      </c>
      <c r="H47" s="78"/>
    </row>
    <row r="48" spans="2:12" x14ac:dyDescent="0.3">
      <c r="B48" s="75" t="s">
        <v>99</v>
      </c>
      <c r="C48" s="76">
        <v>4949.83</v>
      </c>
      <c r="D48" s="77">
        <v>0</v>
      </c>
      <c r="E48" s="77">
        <v>0</v>
      </c>
      <c r="F48" s="76">
        <v>6264.42</v>
      </c>
      <c r="G48" s="78">
        <f t="shared" si="3"/>
        <v>1.2655828584011977</v>
      </c>
      <c r="H48" s="78"/>
    </row>
    <row r="49" spans="2:8" ht="27.6" x14ac:dyDescent="0.3">
      <c r="B49" s="75" t="s">
        <v>100</v>
      </c>
      <c r="C49" s="76">
        <v>19448.009999999998</v>
      </c>
      <c r="D49" s="77">
        <v>0</v>
      </c>
      <c r="E49" s="77">
        <v>0</v>
      </c>
      <c r="F49" s="76">
        <v>25578.77</v>
      </c>
      <c r="G49" s="78">
        <f t="shared" si="3"/>
        <v>1.3152384228514897</v>
      </c>
      <c r="H49" s="78"/>
    </row>
    <row r="50" spans="2:8" x14ac:dyDescent="0.3">
      <c r="B50" s="75" t="s">
        <v>101</v>
      </c>
      <c r="C50" s="77">
        <v>305.26</v>
      </c>
      <c r="D50" s="77">
        <v>0</v>
      </c>
      <c r="E50" s="77">
        <v>0</v>
      </c>
      <c r="F50" s="77">
        <v>395</v>
      </c>
      <c r="G50" s="78">
        <f t="shared" si="3"/>
        <v>1.2939789032300335</v>
      </c>
      <c r="H50" s="78"/>
    </row>
    <row r="51" spans="2:8" x14ac:dyDescent="0.3">
      <c r="B51" s="75" t="s">
        <v>102</v>
      </c>
      <c r="C51" s="76">
        <v>37229.9</v>
      </c>
      <c r="D51" s="77">
        <v>0</v>
      </c>
      <c r="E51" s="77">
        <v>0</v>
      </c>
      <c r="F51" s="76">
        <v>55522.64</v>
      </c>
      <c r="G51" s="78">
        <f t="shared" si="3"/>
        <v>1.4913453971136101</v>
      </c>
      <c r="H51" s="78"/>
    </row>
    <row r="52" spans="2:8" ht="27.6" x14ac:dyDescent="0.3">
      <c r="B52" s="75" t="s">
        <v>103</v>
      </c>
      <c r="C52" s="76">
        <v>8927.0499999999993</v>
      </c>
      <c r="D52" s="77">
        <v>0</v>
      </c>
      <c r="E52" s="77">
        <v>0</v>
      </c>
      <c r="F52" s="76">
        <v>12216.96</v>
      </c>
      <c r="G52" s="78">
        <f t="shared" si="3"/>
        <v>1.368532717975143</v>
      </c>
      <c r="H52" s="78"/>
    </row>
    <row r="53" spans="2:8" x14ac:dyDescent="0.3">
      <c r="B53" s="75" t="s">
        <v>104</v>
      </c>
      <c r="C53" s="76">
        <v>1871.56</v>
      </c>
      <c r="D53" s="77">
        <v>0</v>
      </c>
      <c r="E53" s="77">
        <v>0</v>
      </c>
      <c r="F53" s="76">
        <v>1687.4</v>
      </c>
      <c r="G53" s="78">
        <f t="shared" si="3"/>
        <v>0.90160080360768569</v>
      </c>
      <c r="H53" s="78"/>
    </row>
    <row r="54" spans="2:8" x14ac:dyDescent="0.3">
      <c r="B54" s="75" t="s">
        <v>105</v>
      </c>
      <c r="C54" s="76">
        <v>24556.42</v>
      </c>
      <c r="D54" s="77">
        <v>0</v>
      </c>
      <c r="E54" s="77">
        <v>0</v>
      </c>
      <c r="F54" s="76">
        <v>31615.27</v>
      </c>
      <c r="G54" s="78">
        <f t="shared" si="3"/>
        <v>1.2874543602039712</v>
      </c>
      <c r="H54" s="78"/>
    </row>
    <row r="55" spans="2:8" ht="27.6" x14ac:dyDescent="0.3">
      <c r="B55" s="75" t="s">
        <v>106</v>
      </c>
      <c r="C55" s="76">
        <v>1706.48</v>
      </c>
      <c r="D55" s="77">
        <v>0</v>
      </c>
      <c r="E55" s="77">
        <v>0</v>
      </c>
      <c r="F55" s="76">
        <v>1414.63</v>
      </c>
      <c r="G55" s="78">
        <f t="shared" si="3"/>
        <v>0.8289754348131827</v>
      </c>
      <c r="H55" s="78"/>
    </row>
    <row r="56" spans="2:8" x14ac:dyDescent="0.3">
      <c r="B56" s="75" t="s">
        <v>107</v>
      </c>
      <c r="C56" s="77">
        <v>0</v>
      </c>
      <c r="D56" s="77">
        <v>0</v>
      </c>
      <c r="E56" s="77">
        <v>0</v>
      </c>
      <c r="F56" s="76">
        <v>8269.27</v>
      </c>
      <c r="G56" s="78">
        <v>0</v>
      </c>
      <c r="H56" s="78"/>
    </row>
    <row r="57" spans="2:8" ht="27.6" x14ac:dyDescent="0.3">
      <c r="B57" s="75" t="s">
        <v>108</v>
      </c>
      <c r="C57" s="77">
        <v>168.39</v>
      </c>
      <c r="D57" s="77">
        <v>0</v>
      </c>
      <c r="E57" s="77">
        <v>0</v>
      </c>
      <c r="F57" s="77">
        <v>319.11</v>
      </c>
      <c r="G57" s="78">
        <f>F57/C57</f>
        <v>1.8950650276144667</v>
      </c>
      <c r="H57" s="78"/>
    </row>
    <row r="58" spans="2:8" x14ac:dyDescent="0.3">
      <c r="B58" s="75" t="s">
        <v>109</v>
      </c>
      <c r="C58" s="76">
        <v>28056.51</v>
      </c>
      <c r="D58" s="77">
        <v>0</v>
      </c>
      <c r="E58" s="77">
        <v>0</v>
      </c>
      <c r="F58" s="76">
        <v>207183.72</v>
      </c>
      <c r="G58" s="78">
        <f>F58/C58</f>
        <v>7.384515037686441</v>
      </c>
      <c r="H58" s="78"/>
    </row>
    <row r="59" spans="2:8" x14ac:dyDescent="0.3">
      <c r="B59" s="75" t="s">
        <v>110</v>
      </c>
      <c r="C59" s="76">
        <v>3569.37</v>
      </c>
      <c r="D59" s="77">
        <v>0</v>
      </c>
      <c r="E59" s="77">
        <v>0</v>
      </c>
      <c r="F59" s="76">
        <v>3536.88</v>
      </c>
      <c r="G59" s="78">
        <f>F59/C59</f>
        <v>0.99089755334975083</v>
      </c>
      <c r="H59" s="78"/>
    </row>
    <row r="60" spans="2:8" ht="27.6" x14ac:dyDescent="0.3">
      <c r="B60" s="75" t="s">
        <v>111</v>
      </c>
      <c r="C60" s="76">
        <v>5792.01</v>
      </c>
      <c r="D60" s="77">
        <v>0</v>
      </c>
      <c r="E60" s="77">
        <v>0</v>
      </c>
      <c r="F60" s="76">
        <v>187422.73</v>
      </c>
      <c r="G60" s="78">
        <f>F60/C60</f>
        <v>32.358840885979134</v>
      </c>
      <c r="H60" s="78"/>
    </row>
    <row r="61" spans="2:8" x14ac:dyDescent="0.3">
      <c r="B61" s="75" t="s">
        <v>112</v>
      </c>
      <c r="C61" s="76">
        <v>8138.55</v>
      </c>
      <c r="D61" s="77">
        <v>0</v>
      </c>
      <c r="E61" s="77">
        <v>0</v>
      </c>
      <c r="F61" s="76">
        <v>5608.52</v>
      </c>
      <c r="G61" s="78">
        <f>F61/C61</f>
        <v>0.68913012760258285</v>
      </c>
      <c r="H61" s="78"/>
    </row>
    <row r="62" spans="2:8" x14ac:dyDescent="0.3">
      <c r="B62" s="75" t="s">
        <v>113</v>
      </c>
      <c r="C62" s="76">
        <v>1167.96</v>
      </c>
      <c r="D62" s="77">
        <v>0</v>
      </c>
      <c r="E62" s="77">
        <v>0</v>
      </c>
      <c r="F62" s="77">
        <v>0</v>
      </c>
      <c r="G62" s="78">
        <f t="shared" ref="G62:G74" si="4">F62/C62</f>
        <v>0</v>
      </c>
      <c r="H62" s="78"/>
    </row>
    <row r="63" spans="2:8" x14ac:dyDescent="0.3">
      <c r="B63" s="75" t="s">
        <v>114</v>
      </c>
      <c r="C63" s="76">
        <v>1085.01</v>
      </c>
      <c r="D63" s="77">
        <v>0</v>
      </c>
      <c r="E63" s="77">
        <v>0</v>
      </c>
      <c r="F63" s="76">
        <v>4007.21</v>
      </c>
      <c r="G63" s="78">
        <f>F63/C63</f>
        <v>3.6932470668473103</v>
      </c>
      <c r="H63" s="78"/>
    </row>
    <row r="64" spans="2:8" x14ac:dyDescent="0.3">
      <c r="B64" s="75" t="s">
        <v>115</v>
      </c>
      <c r="C64" s="76">
        <v>8303.61</v>
      </c>
      <c r="D64" s="77">
        <v>0</v>
      </c>
      <c r="E64" s="77">
        <v>0</v>
      </c>
      <c r="F64" s="76">
        <v>6608.38</v>
      </c>
      <c r="G64" s="78">
        <f>F64/C64</f>
        <v>0.79584421715374398</v>
      </c>
      <c r="H64" s="78"/>
    </row>
    <row r="65" spans="2:8" x14ac:dyDescent="0.3">
      <c r="B65" s="75" t="s">
        <v>116</v>
      </c>
      <c r="C65" s="76">
        <v>10946.36</v>
      </c>
      <c r="D65" s="77">
        <v>0</v>
      </c>
      <c r="E65" s="77">
        <v>0</v>
      </c>
      <c r="F65" s="76">
        <v>6011.8</v>
      </c>
      <c r="G65" s="78">
        <f t="shared" si="4"/>
        <v>0.54920539795877354</v>
      </c>
      <c r="H65" s="78"/>
    </row>
    <row r="66" spans="2:8" x14ac:dyDescent="0.3">
      <c r="B66" s="75" t="s">
        <v>117</v>
      </c>
      <c r="C66" s="76">
        <v>1767.08</v>
      </c>
      <c r="D66" s="77">
        <v>0</v>
      </c>
      <c r="E66" s="77">
        <v>0</v>
      </c>
      <c r="F66" s="76">
        <v>1767.07</v>
      </c>
      <c r="G66" s="78">
        <f>F66/C66</f>
        <v>0.99999434094664641</v>
      </c>
      <c r="H66" s="78"/>
    </row>
    <row r="67" spans="2:8" x14ac:dyDescent="0.3">
      <c r="B67" s="75" t="s">
        <v>118</v>
      </c>
      <c r="C67" s="76">
        <v>2175.9899999999998</v>
      </c>
      <c r="D67" s="77">
        <v>0</v>
      </c>
      <c r="E67" s="77">
        <v>0</v>
      </c>
      <c r="F67" s="76">
        <v>1793.5</v>
      </c>
      <c r="G67" s="78">
        <f>F67/C67</f>
        <v>0.82422253778739796</v>
      </c>
      <c r="H67" s="78"/>
    </row>
    <row r="68" spans="2:8" x14ac:dyDescent="0.3">
      <c r="B68" s="75" t="s">
        <v>119</v>
      </c>
      <c r="C68" s="77">
        <v>291.99</v>
      </c>
      <c r="D68" s="77">
        <v>0</v>
      </c>
      <c r="E68" s="77">
        <v>0</v>
      </c>
      <c r="F68" s="77">
        <v>108.09</v>
      </c>
      <c r="G68" s="78">
        <f>F68/C68</f>
        <v>0.37018391040789067</v>
      </c>
      <c r="H68" s="78"/>
    </row>
    <row r="69" spans="2:8" x14ac:dyDescent="0.3">
      <c r="B69" s="75" t="s">
        <v>120</v>
      </c>
      <c r="C69" s="76">
        <v>2488.5500000000002</v>
      </c>
      <c r="D69" s="77">
        <v>0</v>
      </c>
      <c r="E69" s="77">
        <v>0</v>
      </c>
      <c r="F69" s="76">
        <v>2343.14</v>
      </c>
      <c r="G69" s="78">
        <f>F69/C69</f>
        <v>0.94156838319503311</v>
      </c>
      <c r="H69" s="78"/>
    </row>
    <row r="70" spans="2:8" x14ac:dyDescent="0.3">
      <c r="B70" s="75" t="s">
        <v>121</v>
      </c>
      <c r="C70" s="76">
        <v>3859.06</v>
      </c>
      <c r="D70" s="77">
        <v>0</v>
      </c>
      <c r="E70" s="77">
        <v>0</v>
      </c>
      <c r="F70" s="77">
        <v>0</v>
      </c>
      <c r="G70" s="78">
        <f t="shared" si="4"/>
        <v>0</v>
      </c>
      <c r="H70" s="78"/>
    </row>
    <row r="71" spans="2:8" ht="27.6" x14ac:dyDescent="0.3">
      <c r="B71" s="75" t="s">
        <v>122</v>
      </c>
      <c r="C71" s="77">
        <v>363.69</v>
      </c>
      <c r="D71" s="77">
        <v>0</v>
      </c>
      <c r="E71" s="77">
        <v>0</v>
      </c>
      <c r="F71" s="77">
        <v>0</v>
      </c>
      <c r="G71" s="78">
        <f>F71/C71</f>
        <v>0</v>
      </c>
      <c r="H71" s="78"/>
    </row>
    <row r="72" spans="2:8" x14ac:dyDescent="0.3">
      <c r="B72" s="79" t="s">
        <v>123</v>
      </c>
      <c r="C72" s="73">
        <v>2775.42</v>
      </c>
      <c r="D72" s="80">
        <v>450</v>
      </c>
      <c r="E72" s="80">
        <v>450</v>
      </c>
      <c r="F72" s="80">
        <v>449.55</v>
      </c>
      <c r="G72" s="74">
        <f>F72/C72</f>
        <v>0.16197548479149101</v>
      </c>
      <c r="H72" s="74">
        <f>F72/E72</f>
        <v>0.999</v>
      </c>
    </row>
    <row r="73" spans="2:8" x14ac:dyDescent="0.3">
      <c r="B73" s="75" t="s">
        <v>124</v>
      </c>
      <c r="C73" s="76">
        <v>2775.42</v>
      </c>
      <c r="D73" s="77">
        <v>0</v>
      </c>
      <c r="E73" s="77">
        <v>0</v>
      </c>
      <c r="F73" s="77">
        <v>449.55</v>
      </c>
      <c r="G73" s="78">
        <f>F73/C73</f>
        <v>0.16197548479149101</v>
      </c>
      <c r="H73" s="78"/>
    </row>
    <row r="74" spans="2:8" ht="27.6" x14ac:dyDescent="0.3">
      <c r="B74" s="75" t="s">
        <v>125</v>
      </c>
      <c r="C74" s="77">
        <v>532.32000000000005</v>
      </c>
      <c r="D74" s="77">
        <v>0</v>
      </c>
      <c r="E74" s="77">
        <v>0</v>
      </c>
      <c r="F74" s="77">
        <v>449.55</v>
      </c>
      <c r="G74" s="78">
        <f t="shared" si="4"/>
        <v>0.84451082055906213</v>
      </c>
      <c r="H74" s="78" t="e">
        <f>F74/E74</f>
        <v>#DIV/0!</v>
      </c>
    </row>
    <row r="75" spans="2:8" x14ac:dyDescent="0.3">
      <c r="B75" s="75" t="s">
        <v>126</v>
      </c>
      <c r="C75" s="76">
        <v>2243.1</v>
      </c>
      <c r="D75" s="77">
        <v>0</v>
      </c>
      <c r="E75" s="77">
        <v>0</v>
      </c>
      <c r="F75" s="77">
        <v>0</v>
      </c>
      <c r="G75" s="78">
        <f t="shared" ref="G75:G91" si="5">F75/C75</f>
        <v>0</v>
      </c>
      <c r="H75" s="78"/>
    </row>
    <row r="76" spans="2:8" ht="27.6" x14ac:dyDescent="0.3">
      <c r="B76" s="79" t="s">
        <v>127</v>
      </c>
      <c r="C76" s="73">
        <v>44729.62</v>
      </c>
      <c r="D76" s="73">
        <v>128169</v>
      </c>
      <c r="E76" s="73">
        <v>128169</v>
      </c>
      <c r="F76" s="73">
        <v>117042.58</v>
      </c>
      <c r="G76" s="74">
        <f t="shared" si="5"/>
        <v>2.616668328503573</v>
      </c>
      <c r="H76" s="74">
        <f>F76/E76</f>
        <v>0.9131894607900507</v>
      </c>
    </row>
    <row r="77" spans="2:8" ht="27.6" x14ac:dyDescent="0.3">
      <c r="B77" s="75" t="s">
        <v>128</v>
      </c>
      <c r="C77" s="76">
        <v>44729.62</v>
      </c>
      <c r="D77" s="77">
        <v>0</v>
      </c>
      <c r="E77" s="77">
        <v>0</v>
      </c>
      <c r="F77" s="76">
        <v>117042.58</v>
      </c>
      <c r="G77" s="78">
        <f t="shared" si="5"/>
        <v>2.616668328503573</v>
      </c>
      <c r="H77" s="78"/>
    </row>
    <row r="78" spans="2:8" ht="27.6" x14ac:dyDescent="0.3">
      <c r="B78" s="75" t="s">
        <v>129</v>
      </c>
      <c r="C78" s="76">
        <v>16520.79</v>
      </c>
      <c r="D78" s="77">
        <v>0</v>
      </c>
      <c r="E78" s="77">
        <v>0</v>
      </c>
      <c r="F78" s="76">
        <v>16647.38</v>
      </c>
      <c r="G78" s="78">
        <f t="shared" si="5"/>
        <v>1.0076624665043257</v>
      </c>
      <c r="H78" s="78"/>
    </row>
    <row r="79" spans="2:8" ht="27.6" x14ac:dyDescent="0.3">
      <c r="B79" s="75" t="s">
        <v>130</v>
      </c>
      <c r="C79" s="76">
        <v>28208.83</v>
      </c>
      <c r="D79" s="77">
        <v>0</v>
      </c>
      <c r="E79" s="77">
        <v>0</v>
      </c>
      <c r="F79" s="76">
        <v>100395.2</v>
      </c>
      <c r="G79" s="78">
        <f t="shared" si="5"/>
        <v>3.5589990793662833</v>
      </c>
      <c r="H79" s="78"/>
    </row>
    <row r="80" spans="2:8" x14ac:dyDescent="0.3">
      <c r="B80" s="75" t="s">
        <v>131</v>
      </c>
      <c r="C80" s="77">
        <v>0</v>
      </c>
      <c r="D80" s="77">
        <v>725</v>
      </c>
      <c r="E80" s="77">
        <v>725</v>
      </c>
      <c r="F80" s="77">
        <v>715.7</v>
      </c>
      <c r="G80" s="78" t="e">
        <f t="shared" si="5"/>
        <v>#DIV/0!</v>
      </c>
      <c r="H80" s="78">
        <f>F80/E80</f>
        <v>0.9871724137931035</v>
      </c>
    </row>
    <row r="81" spans="2:8" x14ac:dyDescent="0.3">
      <c r="B81" s="75" t="s">
        <v>132</v>
      </c>
      <c r="C81" s="77">
        <v>0</v>
      </c>
      <c r="D81" s="77">
        <v>0</v>
      </c>
      <c r="E81" s="77">
        <v>0</v>
      </c>
      <c r="F81" s="77">
        <v>715.7</v>
      </c>
      <c r="G81" s="78" t="e">
        <f t="shared" si="5"/>
        <v>#DIV/0!</v>
      </c>
      <c r="H81" s="78"/>
    </row>
    <row r="82" spans="2:8" x14ac:dyDescent="0.3">
      <c r="B82" s="75" t="s">
        <v>133</v>
      </c>
      <c r="C82" s="77">
        <v>0</v>
      </c>
      <c r="D82" s="77">
        <v>0</v>
      </c>
      <c r="E82" s="77">
        <v>0</v>
      </c>
      <c r="F82" s="77">
        <v>715.7</v>
      </c>
      <c r="G82" s="78" t="e">
        <f t="shared" si="5"/>
        <v>#DIV/0!</v>
      </c>
      <c r="H82" s="78"/>
    </row>
    <row r="83" spans="2:8" x14ac:dyDescent="0.3">
      <c r="B83" s="69" t="s">
        <v>134</v>
      </c>
      <c r="C83" s="70">
        <v>85795.13</v>
      </c>
      <c r="D83" s="70">
        <v>22970</v>
      </c>
      <c r="E83" s="70">
        <v>22970</v>
      </c>
      <c r="F83" s="70">
        <v>22933.98</v>
      </c>
      <c r="G83" s="71">
        <f t="shared" si="5"/>
        <v>0.26731097674191995</v>
      </c>
      <c r="H83" s="71">
        <f>F83/E83</f>
        <v>0.99843186765346104</v>
      </c>
    </row>
    <row r="84" spans="2:8" ht="27.6" x14ac:dyDescent="0.3">
      <c r="B84" s="79" t="s">
        <v>135</v>
      </c>
      <c r="C84" s="73">
        <v>24071.48</v>
      </c>
      <c r="D84" s="73">
        <v>22970</v>
      </c>
      <c r="E84" s="73">
        <v>22970</v>
      </c>
      <c r="F84" s="73">
        <v>22933.98</v>
      </c>
      <c r="G84" s="74">
        <f t="shared" si="5"/>
        <v>0.95274490808209544</v>
      </c>
      <c r="H84" s="74">
        <f>F84/E84</f>
        <v>0.99843186765346104</v>
      </c>
    </row>
    <row r="85" spans="2:8" x14ac:dyDescent="0.3">
      <c r="B85" s="75" t="s">
        <v>136</v>
      </c>
      <c r="C85" s="76">
        <v>4645.3</v>
      </c>
      <c r="D85" s="77">
        <v>0</v>
      </c>
      <c r="E85" s="77">
        <v>0</v>
      </c>
      <c r="F85" s="76">
        <v>5970</v>
      </c>
      <c r="G85" s="78">
        <f t="shared" si="5"/>
        <v>1.2851699567304586</v>
      </c>
      <c r="H85" s="78"/>
    </row>
    <row r="86" spans="2:8" x14ac:dyDescent="0.3">
      <c r="B86" s="75" t="s">
        <v>137</v>
      </c>
      <c r="C86" s="76">
        <v>4645.3</v>
      </c>
      <c r="D86" s="77">
        <v>0</v>
      </c>
      <c r="E86" s="77">
        <v>0</v>
      </c>
      <c r="F86" s="76">
        <v>5970</v>
      </c>
      <c r="G86" s="78">
        <f t="shared" si="5"/>
        <v>1.2851699567304586</v>
      </c>
      <c r="H86" s="78"/>
    </row>
    <row r="87" spans="2:8" ht="27.6" x14ac:dyDescent="0.3">
      <c r="B87" s="75" t="s">
        <v>138</v>
      </c>
      <c r="C87" s="76">
        <v>19426.18</v>
      </c>
      <c r="D87" s="77">
        <v>0</v>
      </c>
      <c r="E87" s="77">
        <v>0</v>
      </c>
      <c r="F87" s="76">
        <v>16963.98</v>
      </c>
      <c r="G87" s="78">
        <f t="shared" si="5"/>
        <v>0.87325351664609308</v>
      </c>
      <c r="H87" s="78"/>
    </row>
    <row r="88" spans="2:8" x14ac:dyDescent="0.3">
      <c r="B88" s="75" t="s">
        <v>139</v>
      </c>
      <c r="C88" s="76">
        <v>19426.18</v>
      </c>
      <c r="D88" s="77">
        <v>0</v>
      </c>
      <c r="E88" s="77">
        <v>0</v>
      </c>
      <c r="F88" s="76">
        <v>16963.98</v>
      </c>
      <c r="G88" s="78">
        <f t="shared" si="5"/>
        <v>0.87325351664609308</v>
      </c>
      <c r="H88" s="78"/>
    </row>
    <row r="89" spans="2:8" ht="27.6" x14ac:dyDescent="0.3">
      <c r="B89" s="75" t="s">
        <v>140</v>
      </c>
      <c r="C89" s="76">
        <v>61723.65</v>
      </c>
      <c r="D89" s="77">
        <v>0</v>
      </c>
      <c r="E89" s="77">
        <v>0</v>
      </c>
      <c r="F89" s="77">
        <v>0</v>
      </c>
      <c r="G89" s="78">
        <f t="shared" si="5"/>
        <v>0</v>
      </c>
      <c r="H89" s="78"/>
    </row>
    <row r="90" spans="2:8" ht="27.6" x14ac:dyDescent="0.3">
      <c r="B90" s="75" t="s">
        <v>141</v>
      </c>
      <c r="C90" s="76">
        <v>61723.65</v>
      </c>
      <c r="D90" s="77">
        <v>0</v>
      </c>
      <c r="E90" s="77">
        <v>0</v>
      </c>
      <c r="F90" s="77">
        <v>0</v>
      </c>
      <c r="G90" s="78">
        <f t="shared" si="5"/>
        <v>0</v>
      </c>
      <c r="H90" s="78"/>
    </row>
    <row r="91" spans="2:8" ht="27.6" x14ac:dyDescent="0.3">
      <c r="B91" s="75" t="s">
        <v>142</v>
      </c>
      <c r="C91" s="76">
        <v>61723.65</v>
      </c>
      <c r="D91" s="77">
        <v>0</v>
      </c>
      <c r="E91" s="77">
        <v>0</v>
      </c>
      <c r="F91" s="77">
        <v>0</v>
      </c>
      <c r="G91" s="78">
        <f t="shared" si="5"/>
        <v>0</v>
      </c>
      <c r="H91" s="95"/>
    </row>
    <row r="92" spans="2:8" x14ac:dyDescent="0.3">
      <c r="C92" s="96">
        <f>+C83+C38+C46+C72+C76</f>
        <v>1030801.37</v>
      </c>
      <c r="D92" s="96">
        <f>+D84+D76+D72+D46+D38</f>
        <v>1353627</v>
      </c>
      <c r="E92" s="97"/>
      <c r="F92" s="96">
        <f>+F84+F76+F72+F46+F38</f>
        <v>1341287.83</v>
      </c>
      <c r="G92" s="98">
        <f>+F92/C92</f>
        <v>1.3012088158167661</v>
      </c>
      <c r="H92" s="99">
        <f>+F92/D92</f>
        <v>0.99088436474745267</v>
      </c>
    </row>
  </sheetData>
  <mergeCells count="4">
    <mergeCell ref="A2:F2"/>
    <mergeCell ref="A4:F4"/>
    <mergeCell ref="A6:F6"/>
    <mergeCell ref="B1:L1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2"/>
  <sheetViews>
    <sheetView topLeftCell="A16" workbookViewId="0">
      <selection activeCell="C12" sqref="C12"/>
    </sheetView>
  </sheetViews>
  <sheetFormatPr defaultRowHeight="14.4" x14ac:dyDescent="0.3"/>
  <cols>
    <col min="2" max="2" width="37.6640625" customWidth="1"/>
    <col min="3" max="4" width="25.33203125" customWidth="1"/>
    <col min="5" max="5" width="25.33203125" hidden="1" customWidth="1"/>
    <col min="6" max="6" width="26.88671875" customWidth="1"/>
    <col min="7" max="7" width="16.77734375" customWidth="1"/>
    <col min="8" max="8" width="15.6640625" customWidth="1"/>
  </cols>
  <sheetData>
    <row r="1" spans="2:8" ht="17.399999999999999" customHeight="1" x14ac:dyDescent="0.3">
      <c r="B1" s="196" t="s">
        <v>27</v>
      </c>
      <c r="C1" s="196"/>
      <c r="D1" s="196"/>
      <c r="E1" s="196"/>
      <c r="F1" s="64"/>
      <c r="G1" s="64"/>
      <c r="H1" s="64"/>
    </row>
    <row r="2" spans="2:8" ht="15.75" customHeight="1" x14ac:dyDescent="0.3">
      <c r="B2" s="196"/>
      <c r="C2" s="196"/>
      <c r="D2" s="196"/>
      <c r="E2" s="196"/>
      <c r="F2" s="64"/>
      <c r="G2" s="64"/>
      <c r="H2" s="64"/>
    </row>
    <row r="3" spans="2:8" ht="17.399999999999999" customHeight="1" x14ac:dyDescent="0.3">
      <c r="B3" s="196"/>
      <c r="C3" s="196"/>
      <c r="D3" s="196"/>
      <c r="E3" s="196"/>
      <c r="F3" s="64"/>
      <c r="G3" s="64"/>
      <c r="H3" s="64"/>
    </row>
    <row r="4" spans="2:8" ht="14.4" customHeight="1" x14ac:dyDescent="0.3">
      <c r="B4" s="64"/>
      <c r="C4" s="64"/>
      <c r="D4" s="64"/>
      <c r="E4" s="64"/>
      <c r="F4" s="64"/>
      <c r="G4" s="64"/>
      <c r="H4" s="64"/>
    </row>
    <row r="7" spans="2:8" ht="26.4" x14ac:dyDescent="0.3">
      <c r="B7" s="28"/>
      <c r="C7" s="34" t="s">
        <v>143</v>
      </c>
      <c r="D7" s="34" t="s">
        <v>59</v>
      </c>
      <c r="E7" s="34" t="s">
        <v>46</v>
      </c>
      <c r="F7" s="34" t="s">
        <v>57</v>
      </c>
      <c r="G7" s="34" t="s">
        <v>19</v>
      </c>
      <c r="H7" s="34" t="s">
        <v>39</v>
      </c>
    </row>
    <row r="8" spans="2:8" x14ac:dyDescent="0.3">
      <c r="B8" s="28"/>
      <c r="C8" s="35">
        <v>2</v>
      </c>
      <c r="D8" s="35">
        <v>3</v>
      </c>
      <c r="E8" s="35">
        <v>4</v>
      </c>
      <c r="F8" s="35">
        <v>5</v>
      </c>
      <c r="G8" s="35" t="s">
        <v>24</v>
      </c>
      <c r="H8" s="35" t="s">
        <v>25</v>
      </c>
    </row>
    <row r="9" spans="2:8" ht="30.6" customHeight="1" x14ac:dyDescent="0.3">
      <c r="B9" s="111" t="s">
        <v>38</v>
      </c>
      <c r="C9" s="100">
        <f>+C10+C15</f>
        <v>1030865.3800000001</v>
      </c>
      <c r="D9" s="100">
        <f>+D10+D15</f>
        <v>1354332</v>
      </c>
      <c r="E9" s="100">
        <f>+D9</f>
        <v>1354332</v>
      </c>
      <c r="F9" s="100">
        <f>+F10+F15+F11</f>
        <v>1338830.2000000002</v>
      </c>
      <c r="G9" s="101">
        <f>+F9/C9</f>
        <v>1.2987439737281701</v>
      </c>
      <c r="H9" s="101">
        <f>F9/E10</f>
        <v>0.98859771153800724</v>
      </c>
    </row>
    <row r="10" spans="2:8" x14ac:dyDescent="0.3">
      <c r="B10" s="102" t="s">
        <v>63</v>
      </c>
      <c r="C10" s="103">
        <f>839699.3+C11</f>
        <v>1030812.0800000001</v>
      </c>
      <c r="D10" s="103">
        <f>945756+D11</f>
        <v>1354272</v>
      </c>
      <c r="E10" s="103">
        <f>+D10</f>
        <v>1354272</v>
      </c>
      <c r="F10" s="103">
        <v>935367.51</v>
      </c>
      <c r="G10" s="104">
        <f>F10/C10</f>
        <v>0.90740837068964109</v>
      </c>
      <c r="H10" s="104">
        <f>+F10/E10</f>
        <v>0.69067920624512658</v>
      </c>
    </row>
    <row r="11" spans="2:8" x14ac:dyDescent="0.3">
      <c r="B11" s="93" t="s">
        <v>144</v>
      </c>
      <c r="C11" s="103">
        <v>191112.78</v>
      </c>
      <c r="D11" s="103">
        <v>408516</v>
      </c>
      <c r="E11" s="103"/>
      <c r="F11" s="103">
        <v>403409.4</v>
      </c>
      <c r="G11" s="104"/>
      <c r="H11" s="104"/>
    </row>
    <row r="12" spans="2:8" ht="27.6" x14ac:dyDescent="0.3">
      <c r="B12" s="93" t="s">
        <v>145</v>
      </c>
      <c r="C12" s="103">
        <v>2154.9499999999998</v>
      </c>
      <c r="D12" s="105">
        <v>10</v>
      </c>
      <c r="E12" s="105">
        <v>10</v>
      </c>
      <c r="F12" s="105">
        <v>0.02</v>
      </c>
      <c r="G12" s="104">
        <f>F12/C12</f>
        <v>9.2809577948444289E-6</v>
      </c>
      <c r="H12" s="104">
        <f>F12/E13</f>
        <v>2.4061597690086621E-8</v>
      </c>
    </row>
    <row r="13" spans="2:8" ht="33" customHeight="1" x14ac:dyDescent="0.3">
      <c r="B13" s="93" t="s">
        <v>146</v>
      </c>
      <c r="C13" s="103">
        <v>727249.92000000004</v>
      </c>
      <c r="D13" s="103">
        <v>831200</v>
      </c>
      <c r="E13" s="103">
        <v>831200</v>
      </c>
      <c r="F13" s="103">
        <v>828597.12</v>
      </c>
      <c r="G13" s="104">
        <f>F13/C13</f>
        <v>1.1393567702283143</v>
      </c>
      <c r="H13" s="104">
        <f>F13/E14</f>
        <v>7.2337499345241216</v>
      </c>
    </row>
    <row r="14" spans="2:8" ht="33.6" customHeight="1" x14ac:dyDescent="0.3">
      <c r="B14" s="93" t="s">
        <v>147</v>
      </c>
      <c r="C14" s="103">
        <v>110294.43</v>
      </c>
      <c r="D14" s="103">
        <v>114546</v>
      </c>
      <c r="E14" s="103">
        <v>114546</v>
      </c>
      <c r="F14" s="103">
        <v>106770.37</v>
      </c>
      <c r="G14" s="104">
        <f>F14/C14</f>
        <v>0.96804861315299429</v>
      </c>
      <c r="H14" s="104">
        <f>F14/E14</f>
        <v>0.932117839121401</v>
      </c>
    </row>
    <row r="15" spans="2:8" ht="16.2" customHeight="1" x14ac:dyDescent="0.3">
      <c r="B15" s="102" t="s">
        <v>83</v>
      </c>
      <c r="C15" s="105">
        <v>53.3</v>
      </c>
      <c r="D15" s="105">
        <v>60</v>
      </c>
      <c r="E15" s="105">
        <v>60</v>
      </c>
      <c r="F15" s="105">
        <v>53.29</v>
      </c>
      <c r="G15" s="104">
        <f>F15/C15</f>
        <v>0.99981238273921202</v>
      </c>
      <c r="H15" s="104">
        <f>F15/E16</f>
        <v>0.88816666666666666</v>
      </c>
    </row>
    <row r="16" spans="2:8" ht="19.8" customHeight="1" x14ac:dyDescent="0.3">
      <c r="B16" s="93" t="s">
        <v>145</v>
      </c>
      <c r="C16" s="105">
        <v>53.3</v>
      </c>
      <c r="D16" s="105">
        <v>60</v>
      </c>
      <c r="E16" s="105">
        <v>60</v>
      </c>
      <c r="F16" s="105">
        <v>53.29</v>
      </c>
      <c r="G16" s="104">
        <f>F16/C16</f>
        <v>0.99981238273921202</v>
      </c>
      <c r="H16" s="104">
        <f>F16/E16</f>
        <v>0.88816666666666666</v>
      </c>
    </row>
    <row r="17" spans="2:11" ht="15.75" customHeight="1" x14ac:dyDescent="0.3">
      <c r="B17" s="93"/>
      <c r="C17" s="105"/>
      <c r="D17" s="105"/>
      <c r="E17" s="105"/>
      <c r="F17" s="105"/>
      <c r="G17" s="104"/>
      <c r="H17" s="104"/>
    </row>
    <row r="18" spans="2:11" ht="26.4" customHeight="1" x14ac:dyDescent="0.3">
      <c r="B18" s="110" t="s">
        <v>37</v>
      </c>
      <c r="C18" s="106">
        <f>+C19+C29</f>
        <v>1030801.37</v>
      </c>
      <c r="D18" s="106">
        <f>+D19+D29</f>
        <v>1354352</v>
      </c>
      <c r="E18" s="107"/>
      <c r="F18" s="106">
        <f>+F19+F29</f>
        <v>1342003.53</v>
      </c>
      <c r="G18" s="108">
        <f>+F18/C18</f>
        <v>1.3019031299890493</v>
      </c>
      <c r="H18" s="108">
        <f>+F18/1354352</f>
        <v>0.99088237769796927</v>
      </c>
    </row>
    <row r="19" spans="2:11" x14ac:dyDescent="0.3">
      <c r="B19" s="102" t="s">
        <v>148</v>
      </c>
      <c r="C19" s="76">
        <v>945006.24</v>
      </c>
      <c r="D19" s="76">
        <v>1331382</v>
      </c>
      <c r="E19" s="76">
        <v>1331382</v>
      </c>
      <c r="F19" s="76">
        <v>1319069.55</v>
      </c>
      <c r="G19" s="77">
        <v>139.58000000000001</v>
      </c>
      <c r="H19" s="77">
        <v>99.08</v>
      </c>
    </row>
    <row r="20" spans="2:11" ht="23.4" customHeight="1" x14ac:dyDescent="0.3">
      <c r="B20" s="93" t="s">
        <v>144</v>
      </c>
      <c r="C20" s="76">
        <v>100717.77</v>
      </c>
      <c r="D20" s="76">
        <v>289615</v>
      </c>
      <c r="E20" s="76">
        <v>289615</v>
      </c>
      <c r="F20" s="76">
        <v>284550.3</v>
      </c>
      <c r="G20" s="77">
        <v>282.52</v>
      </c>
      <c r="H20" s="77">
        <v>98.25</v>
      </c>
    </row>
    <row r="21" spans="2:11" ht="23.4" customHeight="1" x14ac:dyDescent="0.3">
      <c r="B21" s="93" t="s">
        <v>149</v>
      </c>
      <c r="C21" s="109"/>
      <c r="D21" s="76">
        <v>21636</v>
      </c>
      <c r="E21" s="76">
        <v>21636</v>
      </c>
      <c r="F21" s="76">
        <v>21633.75</v>
      </c>
      <c r="G21" s="109"/>
      <c r="H21" s="77">
        <v>99.99</v>
      </c>
    </row>
    <row r="22" spans="2:11" ht="23.4" customHeight="1" x14ac:dyDescent="0.3">
      <c r="B22" s="93" t="s">
        <v>145</v>
      </c>
      <c r="C22" s="76">
        <v>2154.73</v>
      </c>
      <c r="D22" s="77">
        <v>70</v>
      </c>
      <c r="E22" s="77">
        <v>70</v>
      </c>
      <c r="F22" s="109"/>
      <c r="G22" s="109"/>
      <c r="H22" s="109"/>
    </row>
    <row r="23" spans="2:11" ht="28.2" customHeight="1" x14ac:dyDescent="0.3">
      <c r="B23" s="93" t="s">
        <v>150</v>
      </c>
      <c r="C23" s="109"/>
      <c r="D23" s="77">
        <v>20</v>
      </c>
      <c r="E23" s="77">
        <v>20</v>
      </c>
      <c r="F23" s="109"/>
      <c r="G23" s="109"/>
      <c r="H23" s="109"/>
    </row>
    <row r="24" spans="2:11" ht="23.4" customHeight="1" x14ac:dyDescent="0.3">
      <c r="B24" s="93" t="s">
        <v>151</v>
      </c>
      <c r="C24" s="76">
        <v>63972.25</v>
      </c>
      <c r="D24" s="76">
        <v>64238</v>
      </c>
      <c r="E24" s="76">
        <v>64238</v>
      </c>
      <c r="F24" s="76">
        <v>64238</v>
      </c>
      <c r="G24" s="77">
        <v>100.42</v>
      </c>
      <c r="H24" s="77">
        <v>100</v>
      </c>
    </row>
    <row r="25" spans="2:11" ht="23.4" customHeight="1" x14ac:dyDescent="0.3">
      <c r="B25" s="93" t="s">
        <v>152</v>
      </c>
      <c r="C25" s="77">
        <v>172.54</v>
      </c>
      <c r="D25" s="77">
        <v>100</v>
      </c>
      <c r="E25" s="77">
        <v>100</v>
      </c>
      <c r="F25" s="77">
        <v>80.36</v>
      </c>
      <c r="G25" s="77">
        <v>46.57</v>
      </c>
      <c r="H25" s="77">
        <v>80.36</v>
      </c>
    </row>
    <row r="26" spans="2:11" ht="23.4" customHeight="1" x14ac:dyDescent="0.3">
      <c r="B26" s="93" t="s">
        <v>153</v>
      </c>
      <c r="C26" s="76">
        <v>20278.72</v>
      </c>
      <c r="D26" s="76">
        <v>26957</v>
      </c>
      <c r="E26" s="76">
        <v>26957</v>
      </c>
      <c r="F26" s="76">
        <v>26936.99</v>
      </c>
      <c r="G26" s="77">
        <v>132.83000000000001</v>
      </c>
      <c r="H26" s="77">
        <v>99.93</v>
      </c>
    </row>
    <row r="27" spans="2:11" ht="27.6" customHeight="1" x14ac:dyDescent="0.3">
      <c r="B27" s="93" t="s">
        <v>146</v>
      </c>
      <c r="C27" s="76">
        <v>727249.92000000004</v>
      </c>
      <c r="D27" s="76">
        <v>831200</v>
      </c>
      <c r="E27" s="76">
        <v>831200</v>
      </c>
      <c r="F27" s="76">
        <v>828597.12</v>
      </c>
      <c r="G27" s="77">
        <v>113.94</v>
      </c>
      <c r="H27" s="77">
        <v>99.69</v>
      </c>
      <c r="I27" s="30"/>
      <c r="J27" s="30"/>
      <c r="K27" s="30"/>
    </row>
    <row r="28" spans="2:11" ht="29.4" customHeight="1" x14ac:dyDescent="0.3">
      <c r="B28" s="93" t="s">
        <v>147</v>
      </c>
      <c r="C28" s="76">
        <v>30460.31</v>
      </c>
      <c r="D28" s="76">
        <v>97546</v>
      </c>
      <c r="E28" s="76">
        <v>97546</v>
      </c>
      <c r="F28" s="76">
        <v>93033.03</v>
      </c>
      <c r="G28" s="77">
        <v>305.42</v>
      </c>
      <c r="H28" s="77">
        <v>95.37</v>
      </c>
      <c r="I28" s="30"/>
      <c r="J28" s="30"/>
      <c r="K28" s="30"/>
    </row>
    <row r="29" spans="2:11" ht="21.6" customHeight="1" x14ac:dyDescent="0.3">
      <c r="B29" s="102" t="s">
        <v>134</v>
      </c>
      <c r="C29" s="88">
        <v>85795.13</v>
      </c>
      <c r="D29" s="88">
        <v>22970</v>
      </c>
      <c r="E29" s="88">
        <v>22970</v>
      </c>
      <c r="F29" s="88">
        <v>22933.98</v>
      </c>
      <c r="G29" s="89">
        <v>26.73</v>
      </c>
      <c r="H29" s="89">
        <v>99.84</v>
      </c>
      <c r="I29" s="30"/>
      <c r="J29" s="30"/>
      <c r="K29" s="30"/>
    </row>
    <row r="30" spans="2:11" ht="27.6" x14ac:dyDescent="0.3">
      <c r="B30" s="93" t="s">
        <v>145</v>
      </c>
      <c r="C30" s="109"/>
      <c r="D30" s="109"/>
      <c r="E30" s="109"/>
      <c r="F30" s="77">
        <v>13.27</v>
      </c>
      <c r="G30" s="109"/>
      <c r="H30" s="109"/>
    </row>
    <row r="31" spans="2:11" x14ac:dyDescent="0.3">
      <c r="B31" s="93" t="s">
        <v>151</v>
      </c>
      <c r="C31" s="76">
        <v>5971.48</v>
      </c>
      <c r="D31" s="76">
        <v>5970</v>
      </c>
      <c r="E31" s="76">
        <v>5970</v>
      </c>
      <c r="F31" s="76">
        <v>5970</v>
      </c>
      <c r="G31" s="77">
        <v>99.98</v>
      </c>
      <c r="H31" s="77">
        <v>100</v>
      </c>
    </row>
    <row r="32" spans="2:11" ht="27.6" x14ac:dyDescent="0.3">
      <c r="B32" s="93" t="s">
        <v>147</v>
      </c>
      <c r="C32" s="76">
        <v>79823.649999999994</v>
      </c>
      <c r="D32" s="76">
        <v>17000</v>
      </c>
      <c r="E32" s="76">
        <v>17000</v>
      </c>
      <c r="F32" s="76">
        <v>16950.71</v>
      </c>
      <c r="G32" s="77">
        <v>21.24</v>
      </c>
      <c r="H32" s="77">
        <v>99.71</v>
      </c>
    </row>
  </sheetData>
  <mergeCells count="1">
    <mergeCell ref="B1:E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5"/>
  <sheetViews>
    <sheetView topLeftCell="B4" workbookViewId="0">
      <selection activeCell="I9" sqref="I9"/>
    </sheetView>
  </sheetViews>
  <sheetFormatPr defaultRowHeight="14.4" x14ac:dyDescent="0.3"/>
  <cols>
    <col min="2" max="2" width="37.6640625" customWidth="1"/>
    <col min="3" max="3" width="25.33203125" customWidth="1"/>
    <col min="4" max="4" width="25.33203125" hidden="1" customWidth="1"/>
    <col min="5" max="6" width="25.33203125" customWidth="1"/>
    <col min="7" max="8" width="15.6640625" customWidth="1"/>
  </cols>
  <sheetData>
    <row r="1" spans="2:8" ht="17.399999999999999" x14ac:dyDescent="0.3">
      <c r="B1" s="14"/>
      <c r="C1" s="14"/>
      <c r="D1" s="14"/>
      <c r="E1" s="14"/>
      <c r="F1" s="3"/>
      <c r="G1" s="3"/>
      <c r="H1" s="3"/>
    </row>
    <row r="2" spans="2:8" ht="15.75" customHeight="1" x14ac:dyDescent="0.3">
      <c r="B2" s="186" t="s">
        <v>28</v>
      </c>
      <c r="C2" s="186"/>
      <c r="D2" s="186"/>
      <c r="E2" s="186"/>
      <c r="F2" s="186"/>
      <c r="G2" s="186"/>
      <c r="H2" s="186"/>
    </row>
    <row r="3" spans="2:8" ht="17.399999999999999" x14ac:dyDescent="0.3">
      <c r="B3" s="43"/>
      <c r="C3" s="43"/>
      <c r="D3" s="43"/>
      <c r="E3" s="43"/>
      <c r="F3" s="44"/>
      <c r="G3" s="44"/>
      <c r="H3" s="44"/>
    </row>
    <row r="4" spans="2:8" ht="26.4" x14ac:dyDescent="0.3">
      <c r="B4" s="34" t="s">
        <v>3</v>
      </c>
      <c r="C4" s="34" t="s">
        <v>157</v>
      </c>
      <c r="D4" s="34" t="s">
        <v>158</v>
      </c>
      <c r="E4" s="34" t="s">
        <v>159</v>
      </c>
      <c r="F4" s="34" t="s">
        <v>183</v>
      </c>
      <c r="G4" s="34" t="s">
        <v>19</v>
      </c>
      <c r="H4" s="34" t="s">
        <v>39</v>
      </c>
    </row>
    <row r="5" spans="2:8" x14ac:dyDescent="0.3">
      <c r="B5" s="35">
        <v>1</v>
      </c>
      <c r="C5" s="113">
        <v>2</v>
      </c>
      <c r="D5" s="113">
        <v>3</v>
      </c>
      <c r="E5" s="113">
        <v>4</v>
      </c>
      <c r="F5" s="113">
        <v>5</v>
      </c>
      <c r="G5" s="113" t="s">
        <v>24</v>
      </c>
      <c r="H5" s="113" t="s">
        <v>25</v>
      </c>
    </row>
    <row r="6" spans="2:8" ht="15.75" customHeight="1" x14ac:dyDescent="0.3">
      <c r="B6" s="6" t="s">
        <v>37</v>
      </c>
      <c r="C6" s="116">
        <v>1030801.37</v>
      </c>
      <c r="D6" s="116">
        <v>1354352</v>
      </c>
      <c r="E6" s="116">
        <v>1354352</v>
      </c>
      <c r="F6" s="170">
        <f>+F7</f>
        <v>1342003.53</v>
      </c>
      <c r="G6" s="168">
        <f>F6/E6</f>
        <v>0.99088237769796927</v>
      </c>
      <c r="H6" s="168">
        <f>F6/C6</f>
        <v>1.3019031299890493</v>
      </c>
    </row>
    <row r="7" spans="2:8" ht="15.75" customHeight="1" x14ac:dyDescent="0.3">
      <c r="B7" s="112" t="s">
        <v>154</v>
      </c>
      <c r="C7" s="116">
        <v>1030801.37</v>
      </c>
      <c r="D7" s="116">
        <v>1354352</v>
      </c>
      <c r="E7" s="116">
        <v>1354352</v>
      </c>
      <c r="F7" s="116">
        <f>+F8</f>
        <v>1342003.53</v>
      </c>
      <c r="G7" s="168">
        <f>F7/E7</f>
        <v>0.99088237769796927</v>
      </c>
      <c r="H7" s="168">
        <f>F7/C7</f>
        <v>1.3019031299890493</v>
      </c>
    </row>
    <row r="8" spans="2:8" x14ac:dyDescent="0.3">
      <c r="B8" s="112" t="s">
        <v>155</v>
      </c>
      <c r="C8" s="116">
        <v>1030801.37</v>
      </c>
      <c r="D8" s="116">
        <v>1354352</v>
      </c>
      <c r="E8" s="116">
        <v>1354352</v>
      </c>
      <c r="F8" s="116">
        <f>+F9+F10</f>
        <v>1342003.53</v>
      </c>
      <c r="G8" s="168">
        <f>F8/E8</f>
        <v>0.99088237769796927</v>
      </c>
      <c r="H8" s="168">
        <f>F8/C8</f>
        <v>1.3019031299890493</v>
      </c>
    </row>
    <row r="9" spans="2:8" ht="26.4" x14ac:dyDescent="0.3">
      <c r="B9" s="112" t="s">
        <v>156</v>
      </c>
      <c r="C9" s="116">
        <v>1030801.37</v>
      </c>
      <c r="D9" s="116">
        <v>1354352</v>
      </c>
      <c r="E9" s="116">
        <v>1354352</v>
      </c>
      <c r="F9" s="116">
        <v>1241608.33</v>
      </c>
      <c r="G9" s="168"/>
      <c r="H9" s="168"/>
    </row>
    <row r="10" spans="2:8" ht="26.4" x14ac:dyDescent="0.3">
      <c r="B10" s="169" t="s">
        <v>184</v>
      </c>
      <c r="C10" s="114"/>
      <c r="D10" s="114"/>
      <c r="E10" s="114"/>
      <c r="F10" s="171">
        <v>100395.2</v>
      </c>
      <c r="G10" s="115"/>
      <c r="H10" s="115"/>
    </row>
    <row r="11" spans="2:8" x14ac:dyDescent="0.3">
      <c r="B11" s="6"/>
      <c r="C11" s="4"/>
      <c r="D11" s="4"/>
      <c r="E11" s="5"/>
      <c r="F11" s="28"/>
      <c r="G11" s="28"/>
      <c r="H11" s="28"/>
    </row>
    <row r="12" spans="2:8" x14ac:dyDescent="0.3">
      <c r="B12" s="22"/>
      <c r="C12" s="4"/>
      <c r="D12" s="4"/>
      <c r="E12" s="5"/>
      <c r="F12" s="28"/>
      <c r="G12" s="28"/>
      <c r="H12" s="28"/>
    </row>
    <row r="13" spans="2:8" x14ac:dyDescent="0.3">
      <c r="B13" s="11"/>
      <c r="C13" s="4"/>
      <c r="D13" s="4"/>
      <c r="E13" s="5"/>
      <c r="F13" s="28"/>
      <c r="G13" s="28"/>
      <c r="H13" s="28"/>
    </row>
    <row r="15" spans="2:8" x14ac:dyDescent="0.3">
      <c r="B15" s="30"/>
      <c r="C15" s="30"/>
      <c r="D15" s="30"/>
      <c r="E15" s="30"/>
      <c r="F15" s="30"/>
      <c r="G15" s="30"/>
      <c r="H15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workbookViewId="0">
      <selection activeCell="G16" sqref="G16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14"/>
      <c r="E1" s="2"/>
      <c r="F1" s="2"/>
      <c r="G1" s="2"/>
      <c r="H1" s="2"/>
      <c r="I1" s="2"/>
      <c r="J1" s="2"/>
      <c r="K1" s="2"/>
      <c r="L1" s="14"/>
    </row>
    <row r="2" spans="2:12" ht="15.75" customHeight="1" x14ac:dyDescent="0.3">
      <c r="B2" s="186" t="s">
        <v>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2:12" ht="17.399999999999999" x14ac:dyDescent="0.3">
      <c r="B3" s="43"/>
      <c r="C3" s="43"/>
      <c r="D3" s="43"/>
      <c r="E3" s="43"/>
      <c r="F3" s="43"/>
      <c r="G3" s="43"/>
      <c r="H3" s="43"/>
      <c r="I3" s="43"/>
      <c r="J3" s="44"/>
      <c r="K3" s="44"/>
      <c r="L3" s="44"/>
    </row>
    <row r="4" spans="2:12" ht="18" customHeight="1" x14ac:dyDescent="0.3">
      <c r="B4" s="186" t="s">
        <v>41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12" ht="15.75" customHeight="1" x14ac:dyDescent="0.3">
      <c r="B5" s="186" t="s">
        <v>29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 ht="17.399999999999999" x14ac:dyDescent="0.3"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</row>
    <row r="7" spans="2:12" ht="25.5" customHeight="1" x14ac:dyDescent="0.3">
      <c r="B7" s="197" t="s">
        <v>3</v>
      </c>
      <c r="C7" s="198"/>
      <c r="D7" s="198"/>
      <c r="E7" s="198"/>
      <c r="F7" s="199"/>
      <c r="G7" s="36" t="s">
        <v>51</v>
      </c>
      <c r="H7" s="36" t="s">
        <v>45</v>
      </c>
      <c r="I7" s="36" t="s">
        <v>46</v>
      </c>
      <c r="J7" s="36" t="s">
        <v>48</v>
      </c>
      <c r="K7" s="36" t="s">
        <v>19</v>
      </c>
      <c r="L7" s="36" t="s">
        <v>39</v>
      </c>
    </row>
    <row r="8" spans="2:12" x14ac:dyDescent="0.3">
      <c r="B8" s="197">
        <v>1</v>
      </c>
      <c r="C8" s="198"/>
      <c r="D8" s="198"/>
      <c r="E8" s="198"/>
      <c r="F8" s="199"/>
      <c r="G8" s="37">
        <v>2</v>
      </c>
      <c r="H8" s="37">
        <v>3</v>
      </c>
      <c r="I8" s="37">
        <v>4</v>
      </c>
      <c r="J8" s="37">
        <v>5</v>
      </c>
      <c r="K8" s="37" t="s">
        <v>24</v>
      </c>
      <c r="L8" s="37" t="s">
        <v>25</v>
      </c>
    </row>
    <row r="9" spans="2:12" ht="26.4" x14ac:dyDescent="0.3">
      <c r="B9" s="6">
        <v>8</v>
      </c>
      <c r="C9" s="6"/>
      <c r="D9" s="6"/>
      <c r="E9" s="6"/>
      <c r="F9" s="6" t="s">
        <v>4</v>
      </c>
      <c r="G9" s="4"/>
      <c r="H9" s="4"/>
      <c r="I9" s="4"/>
      <c r="J9" s="28"/>
      <c r="K9" s="28"/>
      <c r="L9" s="28"/>
    </row>
    <row r="10" spans="2:12" x14ac:dyDescent="0.3">
      <c r="B10" s="6"/>
      <c r="C10" s="11">
        <v>84</v>
      </c>
      <c r="D10" s="11"/>
      <c r="E10" s="11"/>
      <c r="F10" s="11" t="s">
        <v>8</v>
      </c>
      <c r="G10" s="4"/>
      <c r="H10" s="4"/>
      <c r="I10" s="4"/>
      <c r="J10" s="28"/>
      <c r="K10" s="28"/>
      <c r="L10" s="28"/>
    </row>
    <row r="11" spans="2:12" ht="52.8" x14ac:dyDescent="0.3">
      <c r="B11" s="7"/>
      <c r="C11" s="7"/>
      <c r="D11" s="7">
        <v>841</v>
      </c>
      <c r="E11" s="7"/>
      <c r="F11" s="23" t="s">
        <v>30</v>
      </c>
      <c r="G11" s="4"/>
      <c r="H11" s="4"/>
      <c r="I11" s="4"/>
      <c r="J11" s="28"/>
      <c r="K11" s="28"/>
      <c r="L11" s="28"/>
    </row>
    <row r="12" spans="2:12" ht="26.4" x14ac:dyDescent="0.3">
      <c r="B12" s="7"/>
      <c r="C12" s="7"/>
      <c r="D12" s="7"/>
      <c r="E12" s="7">
        <v>8413</v>
      </c>
      <c r="F12" s="23" t="s">
        <v>31</v>
      </c>
      <c r="G12" s="4"/>
      <c r="H12" s="4"/>
      <c r="I12" s="4"/>
      <c r="J12" s="28"/>
      <c r="K12" s="28"/>
      <c r="L12" s="28"/>
    </row>
    <row r="13" spans="2:12" x14ac:dyDescent="0.3">
      <c r="B13" s="7"/>
      <c r="C13" s="7"/>
      <c r="D13" s="7"/>
      <c r="E13" s="8" t="s">
        <v>14</v>
      </c>
      <c r="F13" s="13"/>
      <c r="G13" s="4"/>
      <c r="H13" s="4"/>
      <c r="I13" s="4"/>
      <c r="J13" s="28"/>
      <c r="K13" s="28"/>
      <c r="L13" s="28"/>
    </row>
    <row r="14" spans="2:12" ht="26.4" x14ac:dyDescent="0.3">
      <c r="B14" s="9">
        <v>5</v>
      </c>
      <c r="C14" s="10"/>
      <c r="D14" s="10"/>
      <c r="E14" s="10"/>
      <c r="F14" s="15" t="s">
        <v>5</v>
      </c>
      <c r="G14" s="4"/>
      <c r="H14" s="4"/>
      <c r="I14" s="4"/>
      <c r="J14" s="28"/>
      <c r="K14" s="28"/>
      <c r="L14" s="28"/>
    </row>
    <row r="15" spans="2:12" ht="26.4" x14ac:dyDescent="0.3">
      <c r="B15" s="11"/>
      <c r="C15" s="11">
        <v>54</v>
      </c>
      <c r="D15" s="11"/>
      <c r="E15" s="11"/>
      <c r="F15" s="16" t="s">
        <v>9</v>
      </c>
      <c r="G15" s="4"/>
      <c r="H15" s="4"/>
      <c r="I15" s="5"/>
      <c r="J15" s="28"/>
      <c r="K15" s="28"/>
      <c r="L15" s="28"/>
    </row>
    <row r="16" spans="2:12" ht="66" x14ac:dyDescent="0.3">
      <c r="B16" s="11"/>
      <c r="C16" s="11"/>
      <c r="D16" s="11">
        <v>541</v>
      </c>
      <c r="E16" s="23"/>
      <c r="F16" s="23" t="s">
        <v>32</v>
      </c>
      <c r="G16" s="4"/>
      <c r="H16" s="4"/>
      <c r="I16" s="5"/>
      <c r="J16" s="28"/>
      <c r="K16" s="28"/>
      <c r="L16" s="28"/>
    </row>
    <row r="17" spans="2:12" ht="39.6" x14ac:dyDescent="0.3">
      <c r="B17" s="11"/>
      <c r="C17" s="11"/>
      <c r="D17" s="11"/>
      <c r="E17" s="23">
        <v>5413</v>
      </c>
      <c r="F17" s="23" t="s">
        <v>33</v>
      </c>
      <c r="G17" s="4"/>
      <c r="H17" s="4"/>
      <c r="I17" s="5"/>
      <c r="J17" s="28"/>
      <c r="K17" s="28"/>
      <c r="L17" s="28"/>
    </row>
    <row r="18" spans="2:12" x14ac:dyDescent="0.3">
      <c r="B18" s="12"/>
      <c r="C18" s="10"/>
      <c r="D18" s="10"/>
      <c r="E18" s="10"/>
      <c r="F18" s="15" t="s">
        <v>14</v>
      </c>
      <c r="G18" s="4"/>
      <c r="H18" s="4"/>
      <c r="I18" s="4"/>
      <c r="J18" s="28"/>
      <c r="K18" s="28"/>
      <c r="L18" s="28"/>
    </row>
    <row r="20" spans="2:12" x14ac:dyDescent="0.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2:12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2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workbookViewId="0">
      <selection activeCell="L12" sqref="L1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4"/>
      <c r="C1" s="14"/>
      <c r="D1" s="14"/>
      <c r="E1" s="14"/>
      <c r="F1" s="3"/>
      <c r="G1" s="3"/>
      <c r="H1" s="3"/>
    </row>
    <row r="2" spans="2:8" ht="15.75" customHeight="1" x14ac:dyDescent="0.3">
      <c r="B2" s="186" t="s">
        <v>34</v>
      </c>
      <c r="C2" s="186"/>
      <c r="D2" s="186"/>
      <c r="E2" s="186"/>
      <c r="F2" s="186"/>
      <c r="G2" s="186"/>
      <c r="H2" s="186"/>
    </row>
    <row r="3" spans="2:8" ht="17.399999999999999" x14ac:dyDescent="0.3">
      <c r="B3" s="43"/>
      <c r="C3" s="43"/>
      <c r="D3" s="43"/>
      <c r="E3" s="43"/>
      <c r="F3" s="44"/>
      <c r="G3" s="44"/>
      <c r="H3" s="44"/>
    </row>
    <row r="4" spans="2:8" ht="26.4" x14ac:dyDescent="0.3">
      <c r="B4" s="34" t="s">
        <v>3</v>
      </c>
      <c r="C4" s="34" t="s">
        <v>51</v>
      </c>
      <c r="D4" s="34" t="s">
        <v>45</v>
      </c>
      <c r="E4" s="34" t="s">
        <v>46</v>
      </c>
      <c r="F4" s="34" t="s">
        <v>48</v>
      </c>
      <c r="G4" s="34" t="s">
        <v>19</v>
      </c>
      <c r="H4" s="34" t="s">
        <v>39</v>
      </c>
    </row>
    <row r="5" spans="2:8" x14ac:dyDescent="0.3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24</v>
      </c>
      <c r="H5" s="34" t="s">
        <v>25</v>
      </c>
    </row>
    <row r="6" spans="2:8" x14ac:dyDescent="0.3">
      <c r="B6" s="6" t="s">
        <v>35</v>
      </c>
      <c r="C6" s="4"/>
      <c r="D6" s="4"/>
      <c r="E6" s="5"/>
      <c r="F6" s="28"/>
      <c r="G6" s="28"/>
      <c r="H6" s="28"/>
    </row>
    <row r="7" spans="2:8" x14ac:dyDescent="0.3">
      <c r="B7" s="6" t="s">
        <v>11</v>
      </c>
      <c r="C7" s="4"/>
      <c r="D7" s="4"/>
      <c r="E7" s="4"/>
      <c r="F7" s="28"/>
      <c r="G7" s="28"/>
      <c r="H7" s="28"/>
    </row>
    <row r="8" spans="2:8" x14ac:dyDescent="0.3">
      <c r="B8" s="20" t="s">
        <v>12</v>
      </c>
      <c r="C8" s="4"/>
      <c r="D8" s="4"/>
      <c r="E8" s="4"/>
      <c r="F8" s="28"/>
      <c r="G8" s="28"/>
      <c r="H8" s="28"/>
    </row>
    <row r="9" spans="2:8" x14ac:dyDescent="0.3">
      <c r="B9" s="21" t="s">
        <v>13</v>
      </c>
      <c r="C9" s="4"/>
      <c r="D9" s="4"/>
      <c r="E9" s="4"/>
      <c r="F9" s="28"/>
      <c r="G9" s="28"/>
      <c r="H9" s="28"/>
    </row>
    <row r="10" spans="2:8" x14ac:dyDescent="0.3">
      <c r="B10" s="21" t="s">
        <v>14</v>
      </c>
      <c r="C10" s="4"/>
      <c r="D10" s="4"/>
      <c r="E10" s="4"/>
      <c r="F10" s="28"/>
      <c r="G10" s="28"/>
      <c r="H10" s="28"/>
    </row>
    <row r="11" spans="2:8" x14ac:dyDescent="0.3">
      <c r="B11" s="6" t="s">
        <v>15</v>
      </c>
      <c r="C11" s="4"/>
      <c r="D11" s="4"/>
      <c r="E11" s="5"/>
      <c r="F11" s="28"/>
      <c r="G11" s="28"/>
      <c r="H11" s="28"/>
    </row>
    <row r="12" spans="2:8" x14ac:dyDescent="0.3">
      <c r="B12" s="22" t="s">
        <v>16</v>
      </c>
      <c r="C12" s="4"/>
      <c r="D12" s="4"/>
      <c r="E12" s="5"/>
      <c r="F12" s="28"/>
      <c r="G12" s="28"/>
      <c r="H12" s="28"/>
    </row>
    <row r="13" spans="2:8" x14ac:dyDescent="0.3">
      <c r="B13" s="6" t="s">
        <v>17</v>
      </c>
      <c r="C13" s="4"/>
      <c r="D13" s="4"/>
      <c r="E13" s="5"/>
      <c r="F13" s="28"/>
      <c r="G13" s="28"/>
      <c r="H13" s="28"/>
    </row>
    <row r="14" spans="2:8" x14ac:dyDescent="0.3">
      <c r="B14" s="22" t="s">
        <v>18</v>
      </c>
      <c r="C14" s="4"/>
      <c r="D14" s="4"/>
      <c r="E14" s="5"/>
      <c r="F14" s="28"/>
      <c r="G14" s="28"/>
      <c r="H14" s="28"/>
    </row>
    <row r="15" spans="2:8" x14ac:dyDescent="0.3">
      <c r="B15" s="11" t="s">
        <v>10</v>
      </c>
      <c r="C15" s="4"/>
      <c r="D15" s="4"/>
      <c r="E15" s="5"/>
      <c r="F15" s="28"/>
      <c r="G15" s="28"/>
      <c r="H15" s="28"/>
    </row>
    <row r="16" spans="2:8" x14ac:dyDescent="0.3">
      <c r="B16" s="22"/>
      <c r="C16" s="4"/>
      <c r="D16" s="4"/>
      <c r="E16" s="5"/>
      <c r="F16" s="28"/>
      <c r="G16" s="28"/>
      <c r="H16" s="28"/>
    </row>
    <row r="17" spans="2:8" ht="15.75" customHeight="1" x14ac:dyDescent="0.3">
      <c r="B17" s="6" t="s">
        <v>36</v>
      </c>
      <c r="C17" s="4"/>
      <c r="D17" s="4"/>
      <c r="E17" s="5"/>
      <c r="F17" s="28"/>
      <c r="G17" s="28"/>
      <c r="H17" s="28"/>
    </row>
    <row r="18" spans="2:8" ht="15.75" customHeight="1" x14ac:dyDescent="0.3">
      <c r="B18" s="6" t="s">
        <v>11</v>
      </c>
      <c r="C18" s="4"/>
      <c r="D18" s="4"/>
      <c r="E18" s="4"/>
      <c r="F18" s="28"/>
      <c r="G18" s="28"/>
      <c r="H18" s="28"/>
    </row>
    <row r="19" spans="2:8" x14ac:dyDescent="0.3">
      <c r="B19" s="20" t="s">
        <v>12</v>
      </c>
      <c r="C19" s="4"/>
      <c r="D19" s="4"/>
      <c r="E19" s="4"/>
      <c r="F19" s="28"/>
      <c r="G19" s="28"/>
      <c r="H19" s="28"/>
    </row>
    <row r="20" spans="2:8" x14ac:dyDescent="0.3">
      <c r="B20" s="21" t="s">
        <v>13</v>
      </c>
      <c r="C20" s="4"/>
      <c r="D20" s="4"/>
      <c r="E20" s="4"/>
      <c r="F20" s="28"/>
      <c r="G20" s="28"/>
      <c r="H20" s="28"/>
    </row>
    <row r="21" spans="2:8" x14ac:dyDescent="0.3">
      <c r="B21" s="21" t="s">
        <v>14</v>
      </c>
      <c r="C21" s="4"/>
      <c r="D21" s="4"/>
      <c r="E21" s="4"/>
      <c r="F21" s="28"/>
      <c r="G21" s="28"/>
      <c r="H21" s="28"/>
    </row>
    <row r="22" spans="2:8" x14ac:dyDescent="0.3">
      <c r="B22" s="6" t="s">
        <v>15</v>
      </c>
      <c r="C22" s="4"/>
      <c r="D22" s="4"/>
      <c r="E22" s="5"/>
      <c r="F22" s="28"/>
      <c r="G22" s="28"/>
      <c r="H22" s="28"/>
    </row>
    <row r="23" spans="2:8" x14ac:dyDescent="0.3">
      <c r="B23" s="22" t="s">
        <v>16</v>
      </c>
      <c r="C23" s="4"/>
      <c r="D23" s="4"/>
      <c r="E23" s="5"/>
      <c r="F23" s="28"/>
      <c r="G23" s="28"/>
      <c r="H23" s="28"/>
    </row>
    <row r="24" spans="2:8" x14ac:dyDescent="0.3">
      <c r="B24" s="6" t="s">
        <v>17</v>
      </c>
      <c r="C24" s="4"/>
      <c r="D24" s="4"/>
      <c r="E24" s="5"/>
      <c r="F24" s="28"/>
      <c r="G24" s="28"/>
      <c r="H24" s="28"/>
    </row>
    <row r="25" spans="2:8" x14ac:dyDescent="0.3">
      <c r="B25" s="22" t="s">
        <v>18</v>
      </c>
      <c r="C25" s="4"/>
      <c r="D25" s="4"/>
      <c r="E25" s="5"/>
      <c r="F25" s="28"/>
      <c r="G25" s="28"/>
      <c r="H25" s="28"/>
    </row>
    <row r="26" spans="2:8" x14ac:dyDescent="0.3">
      <c r="B26" s="11" t="s">
        <v>10</v>
      </c>
      <c r="C26" s="4"/>
      <c r="D26" s="4"/>
      <c r="E26" s="5"/>
      <c r="F26" s="28"/>
      <c r="G26" s="28"/>
      <c r="H26" s="28"/>
    </row>
    <row r="28" spans="2:8" x14ac:dyDescent="0.3">
      <c r="B28" s="39"/>
      <c r="C28" s="39"/>
      <c r="D28" s="39"/>
      <c r="E28" s="39"/>
      <c r="F28" s="39"/>
      <c r="G28" s="39"/>
      <c r="H28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16"/>
  <sheetViews>
    <sheetView workbookViewId="0">
      <selection activeCell="F12" sqref="F12"/>
    </sheetView>
  </sheetViews>
  <sheetFormatPr defaultRowHeight="14.4" x14ac:dyDescent="0.3"/>
  <cols>
    <col min="2" max="2" width="25.5546875" customWidth="1"/>
    <col min="3" max="3" width="22.33203125" customWidth="1"/>
    <col min="4" max="4" width="32" customWidth="1"/>
    <col min="5" max="5" width="11.77734375" customWidth="1"/>
    <col min="6" max="7" width="24.33203125" customWidth="1"/>
    <col min="8" max="8" width="15.6640625" customWidth="1"/>
    <col min="9" max="9" width="24.33203125" customWidth="1"/>
  </cols>
  <sheetData>
    <row r="1" spans="1:9" ht="17.399999999999999" x14ac:dyDescent="0.3">
      <c r="A1" s="159"/>
      <c r="B1" s="160"/>
      <c r="C1" s="160"/>
      <c r="D1" s="160"/>
      <c r="E1" s="160"/>
      <c r="F1" s="160"/>
      <c r="G1" s="2"/>
      <c r="H1" s="3"/>
      <c r="I1" s="3"/>
    </row>
    <row r="2" spans="1:9" ht="18" customHeight="1" x14ac:dyDescent="0.3">
      <c r="A2" s="159"/>
      <c r="B2" s="195" t="s">
        <v>6</v>
      </c>
      <c r="C2" s="195"/>
      <c r="D2" s="195"/>
      <c r="E2" s="195"/>
      <c r="F2" s="64"/>
      <c r="G2" s="119"/>
      <c r="H2" s="119"/>
      <c r="I2" s="24"/>
    </row>
    <row r="3" spans="1:9" ht="17.399999999999999" x14ac:dyDescent="0.3">
      <c r="A3" s="159"/>
      <c r="B3" s="66"/>
      <c r="C3" s="66"/>
      <c r="D3" s="66"/>
      <c r="E3" s="66"/>
      <c r="F3" s="161"/>
      <c r="G3" s="63"/>
      <c r="H3" s="44"/>
      <c r="I3" s="3"/>
    </row>
    <row r="4" spans="1:9" ht="15.6" x14ac:dyDescent="0.3">
      <c r="A4" s="159"/>
      <c r="B4" s="205" t="s">
        <v>43</v>
      </c>
      <c r="C4" s="205"/>
      <c r="D4" s="205"/>
      <c r="E4" s="205"/>
      <c r="F4" s="118"/>
      <c r="G4" s="118"/>
      <c r="H4" s="118"/>
    </row>
    <row r="5" spans="1:9" s="38" customFormat="1" ht="10.199999999999999" x14ac:dyDescent="0.2">
      <c r="A5" s="162"/>
      <c r="B5" s="162"/>
      <c r="C5" s="162"/>
      <c r="D5" s="162"/>
      <c r="E5" s="162"/>
      <c r="F5" s="162"/>
    </row>
    <row r="6" spans="1:9" x14ac:dyDescent="0.3">
      <c r="B6" s="202" t="s">
        <v>160</v>
      </c>
      <c r="C6" s="208" t="s">
        <v>161</v>
      </c>
      <c r="D6" s="209"/>
      <c r="E6" s="210"/>
    </row>
    <row r="7" spans="1:9" x14ac:dyDescent="0.3">
      <c r="B7" s="204"/>
      <c r="C7" s="211"/>
      <c r="D7" s="212"/>
      <c r="E7" s="213"/>
    </row>
    <row r="8" spans="1:9" x14ac:dyDescent="0.3">
      <c r="B8" s="117">
        <v>1</v>
      </c>
      <c r="C8" s="214">
        <v>2</v>
      </c>
      <c r="D8" s="215"/>
      <c r="E8" s="216"/>
    </row>
    <row r="9" spans="1:9" x14ac:dyDescent="0.3">
      <c r="B9" s="120" t="s">
        <v>162</v>
      </c>
      <c r="C9" s="206" t="s">
        <v>163</v>
      </c>
      <c r="D9" s="207"/>
      <c r="E9" s="202"/>
    </row>
    <row r="10" spans="1:9" x14ac:dyDescent="0.3">
      <c r="B10" s="120" t="s">
        <v>164</v>
      </c>
      <c r="C10" s="206" t="s">
        <v>165</v>
      </c>
      <c r="D10" s="207"/>
      <c r="E10" s="203"/>
    </row>
    <row r="11" spans="1:9" x14ac:dyDescent="0.3">
      <c r="B11" s="120" t="s">
        <v>166</v>
      </c>
      <c r="C11" s="200" t="s">
        <v>167</v>
      </c>
      <c r="D11" s="201"/>
      <c r="E11" s="204"/>
    </row>
    <row r="12" spans="1:9" ht="39.6" x14ac:dyDescent="0.3">
      <c r="B12" s="28"/>
      <c r="C12" s="121" t="s">
        <v>159</v>
      </c>
      <c r="D12" s="121" t="s">
        <v>57</v>
      </c>
      <c r="E12" s="121" t="s">
        <v>19</v>
      </c>
    </row>
    <row r="13" spans="1:9" ht="39.6" x14ac:dyDescent="0.3">
      <c r="B13" s="122" t="s">
        <v>168</v>
      </c>
      <c r="C13" s="123">
        <v>895438</v>
      </c>
      <c r="D13" s="123">
        <v>892835.12</v>
      </c>
      <c r="E13" s="124">
        <f>+D13/C13</f>
        <v>0.99709317674702214</v>
      </c>
    </row>
    <row r="14" spans="1:9" ht="27.6" x14ac:dyDescent="0.3">
      <c r="B14" s="125" t="s">
        <v>169</v>
      </c>
      <c r="C14" s="126">
        <v>64238</v>
      </c>
      <c r="D14" s="126">
        <v>64238</v>
      </c>
      <c r="E14" s="127">
        <f>+D14/C14</f>
        <v>1</v>
      </c>
    </row>
    <row r="15" spans="1:9" ht="27.6" x14ac:dyDescent="0.3">
      <c r="B15" s="128" t="s">
        <v>151</v>
      </c>
      <c r="C15" s="103">
        <f>+C16</f>
        <v>64238</v>
      </c>
      <c r="D15" s="103">
        <f>+D16</f>
        <v>64238</v>
      </c>
      <c r="E15" s="129">
        <f>+E16</f>
        <v>1</v>
      </c>
    </row>
    <row r="16" spans="1:9" x14ac:dyDescent="0.3">
      <c r="B16" s="93" t="s">
        <v>148</v>
      </c>
      <c r="C16" s="103">
        <v>64238</v>
      </c>
      <c r="D16" s="103">
        <v>64238</v>
      </c>
      <c r="E16" s="129">
        <f>+D16/C16</f>
        <v>1</v>
      </c>
    </row>
    <row r="17" spans="2:8" x14ac:dyDescent="0.3">
      <c r="B17" s="130" t="s">
        <v>97</v>
      </c>
      <c r="C17" s="103">
        <v>63788</v>
      </c>
      <c r="D17" s="103">
        <v>63788.45</v>
      </c>
      <c r="E17" s="129">
        <f>+D17/C17</f>
        <v>1.0000070546184234</v>
      </c>
    </row>
    <row r="18" spans="2:8" ht="27.6" x14ac:dyDescent="0.3">
      <c r="B18" s="93" t="s">
        <v>98</v>
      </c>
      <c r="C18" s="105">
        <v>0</v>
      </c>
      <c r="D18" s="103">
        <v>6473.57</v>
      </c>
      <c r="E18" s="129"/>
    </row>
    <row r="19" spans="2:8" x14ac:dyDescent="0.3">
      <c r="B19" s="93" t="s">
        <v>99</v>
      </c>
      <c r="C19" s="105">
        <v>0</v>
      </c>
      <c r="D19" s="103">
        <v>6078.57</v>
      </c>
      <c r="E19" s="129"/>
    </row>
    <row r="20" spans="2:8" ht="27.6" x14ac:dyDescent="0.3">
      <c r="B20" s="93" t="s">
        <v>101</v>
      </c>
      <c r="C20" s="105">
        <v>0</v>
      </c>
      <c r="D20" s="105">
        <v>395</v>
      </c>
      <c r="E20" s="129"/>
      <c r="F20" s="39"/>
      <c r="G20" s="39"/>
      <c r="H20" s="39"/>
    </row>
    <row r="21" spans="2:8" ht="27.6" x14ac:dyDescent="0.3">
      <c r="B21" s="93" t="s">
        <v>102</v>
      </c>
      <c r="C21" s="105">
        <v>0</v>
      </c>
      <c r="D21" s="103">
        <v>28761.19</v>
      </c>
      <c r="E21" s="129"/>
      <c r="F21" s="39"/>
      <c r="G21" s="39"/>
      <c r="H21" s="39"/>
    </row>
    <row r="22" spans="2:8" ht="27.6" x14ac:dyDescent="0.3">
      <c r="B22" s="93" t="s">
        <v>103</v>
      </c>
      <c r="C22" s="105">
        <v>0</v>
      </c>
      <c r="D22" s="103">
        <v>10863.14</v>
      </c>
      <c r="E22" s="129"/>
      <c r="F22" s="39"/>
      <c r="G22" s="39"/>
      <c r="H22" s="39"/>
    </row>
    <row r="23" spans="2:8" x14ac:dyDescent="0.3">
      <c r="B23" s="93" t="s">
        <v>105</v>
      </c>
      <c r="C23" s="105">
        <v>0</v>
      </c>
      <c r="D23" s="103">
        <v>15691.29</v>
      </c>
      <c r="E23" s="129"/>
    </row>
    <row r="24" spans="2:8" ht="41.4" x14ac:dyDescent="0.3">
      <c r="B24" s="93" t="s">
        <v>106</v>
      </c>
      <c r="C24" s="105">
        <v>0</v>
      </c>
      <c r="D24" s="103">
        <v>1414.63</v>
      </c>
      <c r="E24" s="77"/>
    </row>
    <row r="25" spans="2:8" ht="27.6" x14ac:dyDescent="0.3">
      <c r="B25" s="93" t="s">
        <v>107</v>
      </c>
      <c r="C25" s="105">
        <v>0</v>
      </c>
      <c r="D25" s="105">
        <v>473.02</v>
      </c>
      <c r="E25" s="77"/>
    </row>
    <row r="26" spans="2:8" ht="27.6" x14ac:dyDescent="0.3">
      <c r="B26" s="93" t="s">
        <v>108</v>
      </c>
      <c r="C26" s="105">
        <v>0</v>
      </c>
      <c r="D26" s="105">
        <v>319.11</v>
      </c>
      <c r="E26" s="77"/>
    </row>
    <row r="27" spans="2:8" x14ac:dyDescent="0.3">
      <c r="B27" s="93" t="s">
        <v>109</v>
      </c>
      <c r="C27" s="105">
        <v>0</v>
      </c>
      <c r="D27" s="103">
        <v>24470.75</v>
      </c>
      <c r="E27" s="77"/>
    </row>
    <row r="28" spans="2:8" ht="27.6" x14ac:dyDescent="0.3">
      <c r="B28" s="93" t="s">
        <v>110</v>
      </c>
      <c r="C28" s="105">
        <v>0</v>
      </c>
      <c r="D28" s="103">
        <v>2881.88</v>
      </c>
      <c r="E28" s="77"/>
    </row>
    <row r="29" spans="2:8" ht="27.6" x14ac:dyDescent="0.3">
      <c r="B29" s="93" t="s">
        <v>111</v>
      </c>
      <c r="C29" s="105">
        <v>0</v>
      </c>
      <c r="D29" s="103">
        <v>6108.76</v>
      </c>
      <c r="E29" s="77"/>
    </row>
    <row r="30" spans="2:8" x14ac:dyDescent="0.3">
      <c r="B30" s="93" t="s">
        <v>112</v>
      </c>
      <c r="C30" s="105">
        <v>0</v>
      </c>
      <c r="D30" s="103">
        <v>5608.52</v>
      </c>
      <c r="E30" s="77"/>
    </row>
    <row r="31" spans="2:8" ht="27.6" x14ac:dyDescent="0.3">
      <c r="B31" s="93" t="s">
        <v>113</v>
      </c>
      <c r="C31" s="105">
        <v>0</v>
      </c>
      <c r="D31" s="105">
        <v>0</v>
      </c>
      <c r="E31" s="77"/>
    </row>
    <row r="32" spans="2:8" x14ac:dyDescent="0.3">
      <c r="B32" s="93" t="s">
        <v>114</v>
      </c>
      <c r="C32" s="105">
        <v>0</v>
      </c>
      <c r="D32" s="103">
        <v>4007.21</v>
      </c>
      <c r="E32" s="77"/>
    </row>
    <row r="33" spans="2:5" x14ac:dyDescent="0.3">
      <c r="B33" s="93" t="s">
        <v>115</v>
      </c>
      <c r="C33" s="105">
        <v>0</v>
      </c>
      <c r="D33" s="103">
        <v>5864.38</v>
      </c>
      <c r="E33" s="77"/>
    </row>
    <row r="34" spans="2:5" ht="27.6" x14ac:dyDescent="0.3">
      <c r="B34" s="93" t="s">
        <v>116</v>
      </c>
      <c r="C34" s="105">
        <v>0</v>
      </c>
      <c r="D34" s="103">
        <v>4082.94</v>
      </c>
      <c r="E34" s="77"/>
    </row>
    <row r="35" spans="2:5" x14ac:dyDescent="0.3">
      <c r="B35" s="93" t="s">
        <v>117</v>
      </c>
      <c r="C35" s="105">
        <v>0</v>
      </c>
      <c r="D35" s="103">
        <v>1767.07</v>
      </c>
      <c r="E35" s="77"/>
    </row>
    <row r="36" spans="2:5" x14ac:dyDescent="0.3">
      <c r="B36" s="93" t="s">
        <v>118</v>
      </c>
      <c r="C36" s="105">
        <v>0</v>
      </c>
      <c r="D36" s="103">
        <v>1793.5</v>
      </c>
      <c r="E36" s="77"/>
    </row>
    <row r="37" spans="2:5" x14ac:dyDescent="0.3">
      <c r="B37" s="93" t="s">
        <v>119</v>
      </c>
      <c r="C37" s="105">
        <v>0</v>
      </c>
      <c r="D37" s="105">
        <v>108.09</v>
      </c>
      <c r="E37" s="77"/>
    </row>
    <row r="38" spans="2:5" x14ac:dyDescent="0.3">
      <c r="B38" s="93" t="s">
        <v>120</v>
      </c>
      <c r="C38" s="105">
        <v>0</v>
      </c>
      <c r="D38" s="105">
        <v>414.28</v>
      </c>
      <c r="E38" s="77"/>
    </row>
    <row r="39" spans="2:5" ht="27.6" x14ac:dyDescent="0.3">
      <c r="B39" s="93" t="s">
        <v>122</v>
      </c>
      <c r="C39" s="105">
        <v>0</v>
      </c>
      <c r="D39" s="105">
        <v>0</v>
      </c>
      <c r="E39" s="77"/>
    </row>
    <row r="40" spans="2:5" x14ac:dyDescent="0.3">
      <c r="B40" s="130" t="s">
        <v>123</v>
      </c>
      <c r="C40" s="105">
        <v>450</v>
      </c>
      <c r="D40" s="105">
        <v>449.55</v>
      </c>
      <c r="E40" s="78">
        <f>+D40/C40</f>
        <v>0.999</v>
      </c>
    </row>
    <row r="41" spans="2:5" x14ac:dyDescent="0.3">
      <c r="B41" s="93" t="s">
        <v>124</v>
      </c>
      <c r="C41" s="105">
        <v>0</v>
      </c>
      <c r="D41" s="105">
        <v>449.55</v>
      </c>
      <c r="E41" s="77"/>
    </row>
    <row r="42" spans="2:5" ht="27.6" x14ac:dyDescent="0.3">
      <c r="B42" s="93" t="s">
        <v>125</v>
      </c>
      <c r="C42" s="105">
        <v>0</v>
      </c>
      <c r="D42" s="105">
        <v>449.55</v>
      </c>
      <c r="E42" s="77"/>
    </row>
    <row r="43" spans="2:5" ht="41.4" x14ac:dyDescent="0.3">
      <c r="B43" s="131" t="s">
        <v>170</v>
      </c>
      <c r="C43" s="132">
        <v>831200</v>
      </c>
      <c r="D43" s="132">
        <v>828597.12</v>
      </c>
      <c r="E43" s="133">
        <f>+D43/C43</f>
        <v>0.99686852743022136</v>
      </c>
    </row>
    <row r="44" spans="2:5" ht="41.4" x14ac:dyDescent="0.3">
      <c r="B44" s="128" t="s">
        <v>146</v>
      </c>
      <c r="C44" s="100">
        <f>+C43</f>
        <v>831200</v>
      </c>
      <c r="D44" s="100">
        <f>+D43</f>
        <v>828597.12</v>
      </c>
      <c r="E44" s="134">
        <f>+D44/C44</f>
        <v>0.99686852743022136</v>
      </c>
    </row>
    <row r="45" spans="2:5" x14ac:dyDescent="0.3">
      <c r="B45" s="130" t="s">
        <v>148</v>
      </c>
      <c r="C45" s="135">
        <v>831200</v>
      </c>
      <c r="D45" s="135">
        <v>828597.12</v>
      </c>
      <c r="E45" s="78">
        <f>+D45/C45</f>
        <v>0.99686852743022136</v>
      </c>
    </row>
    <row r="46" spans="2:5" x14ac:dyDescent="0.3">
      <c r="B46" s="130" t="s">
        <v>89</v>
      </c>
      <c r="C46" s="135">
        <v>807800</v>
      </c>
      <c r="D46" s="135">
        <v>805094.97</v>
      </c>
      <c r="E46" s="78">
        <f>+D46/C46</f>
        <v>0.99665136172319879</v>
      </c>
    </row>
    <row r="47" spans="2:5" x14ac:dyDescent="0.3">
      <c r="B47" s="93" t="s">
        <v>90</v>
      </c>
      <c r="C47" s="102">
        <v>0</v>
      </c>
      <c r="D47" s="135">
        <v>659698.32999999996</v>
      </c>
      <c r="E47" s="89"/>
    </row>
    <row r="48" spans="2:5" x14ac:dyDescent="0.3">
      <c r="B48" s="93" t="s">
        <v>91</v>
      </c>
      <c r="C48" s="105">
        <v>0</v>
      </c>
      <c r="D48" s="103">
        <v>659698.32999999996</v>
      </c>
      <c r="E48" s="77"/>
    </row>
    <row r="49" spans="2:5" ht="27.6" x14ac:dyDescent="0.3">
      <c r="B49" s="93" t="s">
        <v>92</v>
      </c>
      <c r="C49" s="102">
        <v>0</v>
      </c>
      <c r="D49" s="135">
        <v>36546.370000000003</v>
      </c>
      <c r="E49" s="89"/>
    </row>
    <row r="50" spans="2:5" ht="27.6" x14ac:dyDescent="0.3">
      <c r="B50" s="93" t="s">
        <v>93</v>
      </c>
      <c r="C50" s="105">
        <v>0</v>
      </c>
      <c r="D50" s="103">
        <v>36546.370000000003</v>
      </c>
      <c r="E50" s="77"/>
    </row>
    <row r="51" spans="2:5" x14ac:dyDescent="0.3">
      <c r="B51" s="93" t="s">
        <v>94</v>
      </c>
      <c r="C51" s="102">
        <v>0</v>
      </c>
      <c r="D51" s="135">
        <v>108850.27</v>
      </c>
      <c r="E51" s="89"/>
    </row>
    <row r="52" spans="2:5" ht="27.6" x14ac:dyDescent="0.3">
      <c r="B52" s="93" t="s">
        <v>95</v>
      </c>
      <c r="C52" s="105">
        <v>0</v>
      </c>
      <c r="D52" s="103">
        <v>108850.27</v>
      </c>
      <c r="E52" s="77"/>
    </row>
    <row r="53" spans="2:5" x14ac:dyDescent="0.3">
      <c r="B53" s="130" t="s">
        <v>97</v>
      </c>
      <c r="C53" s="135">
        <v>23400</v>
      </c>
      <c r="D53" s="135">
        <v>23502.15</v>
      </c>
      <c r="E53" s="90">
        <f>+D53/C53</f>
        <v>1.0043653846153846</v>
      </c>
    </row>
    <row r="54" spans="2:5" ht="27.6" x14ac:dyDescent="0.3">
      <c r="B54" s="93" t="s">
        <v>98</v>
      </c>
      <c r="C54" s="102">
        <v>0</v>
      </c>
      <c r="D54" s="135">
        <v>21573.29</v>
      </c>
      <c r="E54" s="89"/>
    </row>
    <row r="55" spans="2:5" ht="27.6" x14ac:dyDescent="0.3">
      <c r="B55" s="93" t="s">
        <v>100</v>
      </c>
      <c r="C55" s="105">
        <v>0</v>
      </c>
      <c r="D55" s="103">
        <v>21573.29</v>
      </c>
      <c r="E55" s="77"/>
    </row>
    <row r="56" spans="2:5" ht="27.6" x14ac:dyDescent="0.3">
      <c r="B56" s="93" t="s">
        <v>116</v>
      </c>
      <c r="C56" s="102">
        <v>0</v>
      </c>
      <c r="D56" s="135">
        <v>1928.86</v>
      </c>
      <c r="E56" s="89"/>
    </row>
    <row r="57" spans="2:5" x14ac:dyDescent="0.3">
      <c r="B57" s="93" t="s">
        <v>120</v>
      </c>
      <c r="C57" s="105">
        <v>0</v>
      </c>
      <c r="D57" s="103">
        <v>1928.86</v>
      </c>
      <c r="E57" s="77"/>
    </row>
    <row r="58" spans="2:5" ht="55.2" x14ac:dyDescent="0.3">
      <c r="B58" s="136" t="s">
        <v>171</v>
      </c>
      <c r="C58" s="137">
        <v>452944</v>
      </c>
      <c r="D58" s="137">
        <v>443198.41</v>
      </c>
      <c r="E58" s="138">
        <f>+D58/C58</f>
        <v>0.97848389646402201</v>
      </c>
    </row>
    <row r="59" spans="2:5" ht="27.6" x14ac:dyDescent="0.3">
      <c r="B59" s="144" t="s">
        <v>172</v>
      </c>
      <c r="C59" s="139">
        <v>41963</v>
      </c>
      <c r="D59" s="139">
        <v>43849.4</v>
      </c>
      <c r="E59" s="140">
        <f>+D59/C59</f>
        <v>1.0449538879489073</v>
      </c>
    </row>
    <row r="60" spans="2:5" x14ac:dyDescent="0.3">
      <c r="B60" s="141" t="s">
        <v>144</v>
      </c>
      <c r="C60" s="103"/>
      <c r="D60" s="103"/>
      <c r="E60" s="77"/>
    </row>
    <row r="61" spans="2:5" x14ac:dyDescent="0.3">
      <c r="B61" s="130" t="s">
        <v>148</v>
      </c>
      <c r="C61" s="135">
        <v>32648</v>
      </c>
      <c r="D61" s="135">
        <v>32571.360000000001</v>
      </c>
      <c r="E61" s="78">
        <f>+D61/C61</f>
        <v>0.99765253614310223</v>
      </c>
    </row>
    <row r="62" spans="2:5" x14ac:dyDescent="0.3">
      <c r="B62" s="130" t="s">
        <v>97</v>
      </c>
      <c r="C62" s="135">
        <v>16000</v>
      </c>
      <c r="D62" s="135">
        <v>15923.98</v>
      </c>
      <c r="E62" s="78">
        <f>+D62/C62</f>
        <v>0.99524875000000002</v>
      </c>
    </row>
    <row r="63" spans="2:5" ht="27.6" x14ac:dyDescent="0.3">
      <c r="B63" s="93" t="s">
        <v>102</v>
      </c>
      <c r="C63" s="102">
        <v>0</v>
      </c>
      <c r="D63" s="135">
        <v>15923.98</v>
      </c>
      <c r="E63" s="89"/>
    </row>
    <row r="64" spans="2:5" x14ac:dyDescent="0.3">
      <c r="B64" s="93" t="s">
        <v>105</v>
      </c>
      <c r="C64" s="105">
        <v>0</v>
      </c>
      <c r="D64" s="103">
        <v>15923.98</v>
      </c>
      <c r="E64" s="77"/>
    </row>
    <row r="65" spans="2:5" x14ac:dyDescent="0.3">
      <c r="B65" s="93" t="s">
        <v>109</v>
      </c>
      <c r="C65" s="102">
        <v>0</v>
      </c>
      <c r="D65" s="102">
        <v>0</v>
      </c>
      <c r="E65" s="89">
        <v>0</v>
      </c>
    </row>
    <row r="66" spans="2:5" ht="27.6" x14ac:dyDescent="0.3">
      <c r="B66" s="93" t="s">
        <v>111</v>
      </c>
      <c r="C66" s="105">
        <v>0</v>
      </c>
      <c r="D66" s="105">
        <v>0</v>
      </c>
      <c r="E66" s="77">
        <v>0</v>
      </c>
    </row>
    <row r="67" spans="2:5" x14ac:dyDescent="0.3">
      <c r="B67" s="93" t="s">
        <v>115</v>
      </c>
      <c r="C67" s="105">
        <v>0</v>
      </c>
      <c r="D67" s="105">
        <v>0</v>
      </c>
      <c r="E67" s="77">
        <v>0</v>
      </c>
    </row>
    <row r="68" spans="2:5" ht="41.4" x14ac:dyDescent="0.3">
      <c r="B68" s="130" t="s">
        <v>127</v>
      </c>
      <c r="C68" s="135">
        <v>16648</v>
      </c>
      <c r="D68" s="135">
        <v>16647.38</v>
      </c>
      <c r="E68" s="129">
        <f>+D68/C68</f>
        <v>0.99996275828928405</v>
      </c>
    </row>
    <row r="69" spans="2:5" ht="27.6" x14ac:dyDescent="0.3">
      <c r="B69" s="93" t="s">
        <v>128</v>
      </c>
      <c r="C69" s="102">
        <v>0</v>
      </c>
      <c r="D69" s="135">
        <v>16647.38</v>
      </c>
      <c r="E69" s="89"/>
    </row>
    <row r="70" spans="2:5" ht="27.6" x14ac:dyDescent="0.3">
      <c r="B70" s="93" t="s">
        <v>129</v>
      </c>
      <c r="C70" s="105">
        <v>0</v>
      </c>
      <c r="D70" s="103">
        <v>16647.38</v>
      </c>
      <c r="E70" s="77">
        <v>0</v>
      </c>
    </row>
    <row r="71" spans="2:5" ht="26.4" x14ac:dyDescent="0.3">
      <c r="B71" s="142" t="s">
        <v>145</v>
      </c>
      <c r="C71" s="105"/>
      <c r="D71" s="103"/>
      <c r="E71" s="77"/>
    </row>
    <row r="72" spans="2:5" x14ac:dyDescent="0.3">
      <c r="B72" s="130" t="s">
        <v>148</v>
      </c>
      <c r="C72" s="102">
        <v>70</v>
      </c>
      <c r="D72" s="102">
        <v>0</v>
      </c>
      <c r="E72" s="89">
        <v>0</v>
      </c>
    </row>
    <row r="73" spans="2:5" x14ac:dyDescent="0.3">
      <c r="B73" s="130" t="s">
        <v>97</v>
      </c>
      <c r="C73" s="102">
        <v>70</v>
      </c>
      <c r="D73" s="102">
        <v>0</v>
      </c>
      <c r="E73" s="89">
        <v>0</v>
      </c>
    </row>
    <row r="74" spans="2:5" ht="27.6" x14ac:dyDescent="0.3">
      <c r="B74" s="93" t="s">
        <v>102</v>
      </c>
      <c r="C74" s="102">
        <v>0</v>
      </c>
      <c r="D74" s="102">
        <v>0</v>
      </c>
      <c r="E74" s="89">
        <v>0</v>
      </c>
    </row>
    <row r="75" spans="2:5" ht="27.6" x14ac:dyDescent="0.3">
      <c r="B75" s="93" t="s">
        <v>103</v>
      </c>
      <c r="C75" s="105">
        <v>0</v>
      </c>
      <c r="D75" s="105">
        <v>0</v>
      </c>
      <c r="E75" s="77">
        <v>0</v>
      </c>
    </row>
    <row r="76" spans="2:5" ht="27.6" x14ac:dyDescent="0.3">
      <c r="B76" s="93" t="s">
        <v>116</v>
      </c>
      <c r="C76" s="102">
        <v>0</v>
      </c>
      <c r="D76" s="102">
        <v>0</v>
      </c>
      <c r="E76" s="89">
        <v>0</v>
      </c>
    </row>
    <row r="77" spans="2:5" ht="27.6" x14ac:dyDescent="0.3">
      <c r="B77" s="93" t="s">
        <v>122</v>
      </c>
      <c r="C77" s="105">
        <v>0</v>
      </c>
      <c r="D77" s="105">
        <v>0</v>
      </c>
      <c r="E77" s="77">
        <v>0</v>
      </c>
    </row>
    <row r="78" spans="2:5" ht="27.6" x14ac:dyDescent="0.3">
      <c r="B78" s="130" t="s">
        <v>134</v>
      </c>
      <c r="C78" s="102">
        <v>0</v>
      </c>
      <c r="D78" s="102">
        <v>13.27</v>
      </c>
      <c r="E78" s="89">
        <v>0</v>
      </c>
    </row>
    <row r="79" spans="2:5" ht="41.4" x14ac:dyDescent="0.3">
      <c r="B79" s="130" t="s">
        <v>135</v>
      </c>
      <c r="C79" s="102">
        <v>0</v>
      </c>
      <c r="D79" s="102">
        <v>13.27</v>
      </c>
      <c r="E79" s="89">
        <v>0</v>
      </c>
    </row>
    <row r="80" spans="2:5" ht="27.6" x14ac:dyDescent="0.3">
      <c r="B80" s="93" t="s">
        <v>138</v>
      </c>
      <c r="C80" s="102">
        <v>0</v>
      </c>
      <c r="D80" s="143">
        <v>13.27</v>
      </c>
      <c r="E80" s="89">
        <v>0</v>
      </c>
    </row>
    <row r="81" spans="2:5" x14ac:dyDescent="0.3">
      <c r="B81" s="93" t="s">
        <v>139</v>
      </c>
      <c r="C81" s="105">
        <v>0</v>
      </c>
      <c r="D81" s="105">
        <v>13.27</v>
      </c>
      <c r="E81" s="77">
        <v>0</v>
      </c>
    </row>
    <row r="82" spans="2:5" ht="41.4" x14ac:dyDescent="0.3">
      <c r="B82" s="128" t="s">
        <v>147</v>
      </c>
      <c r="C82" s="105"/>
      <c r="D82" s="105"/>
      <c r="E82" s="77"/>
    </row>
    <row r="83" spans="2:5" x14ac:dyDescent="0.3">
      <c r="B83" s="130" t="s">
        <v>148</v>
      </c>
      <c r="C83" s="102">
        <v>20</v>
      </c>
      <c r="D83" s="102">
        <v>0</v>
      </c>
      <c r="E83" s="89">
        <v>0</v>
      </c>
    </row>
    <row r="84" spans="2:5" x14ac:dyDescent="0.3">
      <c r="B84" s="130" t="s">
        <v>97</v>
      </c>
      <c r="C84" s="102">
        <v>20</v>
      </c>
      <c r="D84" s="102">
        <v>0</v>
      </c>
      <c r="E84" s="89">
        <v>0</v>
      </c>
    </row>
    <row r="85" spans="2:5" x14ac:dyDescent="0.3">
      <c r="B85" s="130" t="s">
        <v>148</v>
      </c>
      <c r="C85" s="135">
        <v>9225</v>
      </c>
      <c r="D85" s="135">
        <v>11264.77</v>
      </c>
      <c r="E85" s="90">
        <f>+D85/C85</f>
        <v>1.2211132791327914</v>
      </c>
    </row>
    <row r="86" spans="2:5" x14ac:dyDescent="0.3">
      <c r="B86" s="130" t="s">
        <v>89</v>
      </c>
      <c r="C86" s="102">
        <v>0</v>
      </c>
      <c r="D86" s="102">
        <v>0</v>
      </c>
      <c r="E86" s="89">
        <v>0</v>
      </c>
    </row>
    <row r="87" spans="2:5" x14ac:dyDescent="0.3">
      <c r="B87" s="130" t="s">
        <v>90</v>
      </c>
      <c r="C87" s="102">
        <v>0</v>
      </c>
      <c r="D87" s="102">
        <v>0</v>
      </c>
      <c r="E87" s="89">
        <v>0</v>
      </c>
    </row>
    <row r="88" spans="2:5" x14ac:dyDescent="0.3">
      <c r="B88" s="93" t="s">
        <v>91</v>
      </c>
      <c r="C88" s="105">
        <v>0</v>
      </c>
      <c r="D88" s="105">
        <v>0</v>
      </c>
      <c r="E88" s="77">
        <v>0</v>
      </c>
    </row>
    <row r="89" spans="2:5" x14ac:dyDescent="0.3">
      <c r="B89" s="130" t="s">
        <v>94</v>
      </c>
      <c r="C89" s="102">
        <v>0</v>
      </c>
      <c r="D89" s="102">
        <v>0</v>
      </c>
      <c r="E89" s="89">
        <v>0</v>
      </c>
    </row>
    <row r="90" spans="2:5" ht="27.6" x14ac:dyDescent="0.3">
      <c r="B90" s="93" t="s">
        <v>95</v>
      </c>
      <c r="C90" s="105">
        <v>0</v>
      </c>
      <c r="D90" s="105">
        <v>0</v>
      </c>
      <c r="E90" s="77">
        <v>0</v>
      </c>
    </row>
    <row r="91" spans="2:5" ht="27.6" x14ac:dyDescent="0.3">
      <c r="B91" s="93" t="s">
        <v>96</v>
      </c>
      <c r="C91" s="105">
        <v>0</v>
      </c>
      <c r="D91" s="105">
        <v>0</v>
      </c>
      <c r="E91" s="77">
        <v>0</v>
      </c>
    </row>
    <row r="92" spans="2:5" x14ac:dyDescent="0.3">
      <c r="B92" s="130" t="s">
        <v>97</v>
      </c>
      <c r="C92" s="135">
        <v>8500</v>
      </c>
      <c r="D92" s="135">
        <v>10549.07</v>
      </c>
      <c r="E92" s="89">
        <f>+D92/C92</f>
        <v>1.2410670588235293</v>
      </c>
    </row>
    <row r="93" spans="2:5" ht="27.6" x14ac:dyDescent="0.3">
      <c r="B93" s="130" t="s">
        <v>102</v>
      </c>
      <c r="C93" s="102">
        <v>0</v>
      </c>
      <c r="D93" s="135">
        <v>9150.07</v>
      </c>
      <c r="E93" s="88">
        <v>4255.6499999999996</v>
      </c>
    </row>
    <row r="94" spans="2:5" ht="27.6" x14ac:dyDescent="0.3">
      <c r="B94" s="93" t="s">
        <v>103</v>
      </c>
      <c r="C94" s="105">
        <v>0</v>
      </c>
      <c r="D94" s="103">
        <v>1353.82</v>
      </c>
      <c r="E94" s="77"/>
    </row>
    <row r="95" spans="2:5" ht="27.6" x14ac:dyDescent="0.3">
      <c r="B95" s="93" t="s">
        <v>107</v>
      </c>
      <c r="C95" s="105">
        <v>0</v>
      </c>
      <c r="D95" s="103">
        <v>7796.25</v>
      </c>
      <c r="E95" s="77">
        <v>0</v>
      </c>
    </row>
    <row r="96" spans="2:5" x14ac:dyDescent="0.3">
      <c r="B96" s="130" t="s">
        <v>109</v>
      </c>
      <c r="C96" s="102">
        <v>0</v>
      </c>
      <c r="D96" s="135">
        <v>1399</v>
      </c>
      <c r="E96" s="89">
        <v>0</v>
      </c>
    </row>
    <row r="97" spans="2:5" ht="27.6" x14ac:dyDescent="0.3">
      <c r="B97" s="93" t="s">
        <v>110</v>
      </c>
      <c r="C97" s="105">
        <v>0</v>
      </c>
      <c r="D97" s="105">
        <v>655</v>
      </c>
      <c r="E97" s="77">
        <v>0</v>
      </c>
    </row>
    <row r="98" spans="2:5" x14ac:dyDescent="0.3">
      <c r="B98" s="93" t="s">
        <v>115</v>
      </c>
      <c r="C98" s="105">
        <v>0</v>
      </c>
      <c r="D98" s="105">
        <v>744</v>
      </c>
      <c r="E98" s="77">
        <v>0</v>
      </c>
    </row>
    <row r="99" spans="2:5" ht="27.6" x14ac:dyDescent="0.3">
      <c r="B99" s="130" t="s">
        <v>116</v>
      </c>
      <c r="C99" s="102">
        <v>0</v>
      </c>
      <c r="D99" s="102">
        <v>0</v>
      </c>
      <c r="E99" s="89">
        <v>0</v>
      </c>
    </row>
    <row r="100" spans="2:5" ht="27.6" x14ac:dyDescent="0.3">
      <c r="B100" s="93" t="s">
        <v>121</v>
      </c>
      <c r="C100" s="105">
        <v>0</v>
      </c>
      <c r="D100" s="105">
        <v>0</v>
      </c>
      <c r="E100" s="77">
        <v>0</v>
      </c>
    </row>
    <row r="101" spans="2:5" x14ac:dyDescent="0.3">
      <c r="B101" s="130" t="s">
        <v>123</v>
      </c>
      <c r="C101" s="102">
        <v>0</v>
      </c>
      <c r="D101" s="102">
        <v>0</v>
      </c>
      <c r="E101" s="89">
        <v>0</v>
      </c>
    </row>
    <row r="102" spans="2:5" x14ac:dyDescent="0.3">
      <c r="B102" s="130" t="s">
        <v>124</v>
      </c>
      <c r="C102" s="102">
        <v>0</v>
      </c>
      <c r="D102" s="102">
        <v>0</v>
      </c>
      <c r="E102" s="89">
        <v>0</v>
      </c>
    </row>
    <row r="103" spans="2:5" x14ac:dyDescent="0.3">
      <c r="B103" s="93" t="s">
        <v>126</v>
      </c>
      <c r="C103" s="105">
        <v>0</v>
      </c>
      <c r="D103" s="105">
        <v>0</v>
      </c>
      <c r="E103" s="77">
        <v>0</v>
      </c>
    </row>
    <row r="104" spans="2:5" x14ac:dyDescent="0.3">
      <c r="B104" s="130" t="s">
        <v>131</v>
      </c>
      <c r="C104" s="102">
        <v>725</v>
      </c>
      <c r="D104" s="102">
        <v>715.7</v>
      </c>
      <c r="E104" s="89">
        <v>0</v>
      </c>
    </row>
    <row r="105" spans="2:5" x14ac:dyDescent="0.3">
      <c r="B105" s="130" t="s">
        <v>132</v>
      </c>
      <c r="C105" s="102">
        <v>0</v>
      </c>
      <c r="D105" s="102">
        <v>715.7</v>
      </c>
      <c r="E105" s="89">
        <v>0</v>
      </c>
    </row>
    <row r="106" spans="2:5" x14ac:dyDescent="0.3">
      <c r="B106" s="93" t="s">
        <v>133</v>
      </c>
      <c r="C106" s="105">
        <v>0</v>
      </c>
      <c r="D106" s="105">
        <v>715.7</v>
      </c>
      <c r="E106" s="77">
        <v>0</v>
      </c>
    </row>
    <row r="107" spans="2:5" ht="27.6" x14ac:dyDescent="0.3">
      <c r="B107" s="144" t="s">
        <v>173</v>
      </c>
      <c r="C107" s="139">
        <v>82107</v>
      </c>
      <c r="D107" s="139">
        <v>73594.66</v>
      </c>
      <c r="E107" s="140">
        <f>+D107/C107</f>
        <v>0.89632625720096948</v>
      </c>
    </row>
    <row r="108" spans="2:5" ht="27.6" x14ac:dyDescent="0.3">
      <c r="B108" s="145" t="s">
        <v>144</v>
      </c>
      <c r="C108" s="103">
        <f>+C109</f>
        <v>62107</v>
      </c>
      <c r="D108" s="103">
        <f>+D109</f>
        <v>57701.04</v>
      </c>
      <c r="E108" s="78">
        <f>+D108/C108</f>
        <v>0.92905856022670552</v>
      </c>
    </row>
    <row r="109" spans="2:5" x14ac:dyDescent="0.3">
      <c r="B109" s="130" t="s">
        <v>148</v>
      </c>
      <c r="C109" s="135">
        <v>62107</v>
      </c>
      <c r="D109" s="135">
        <v>57701.04</v>
      </c>
      <c r="E109" s="78">
        <f>+D109/C109</f>
        <v>0.92905856022670552</v>
      </c>
    </row>
    <row r="110" spans="2:5" x14ac:dyDescent="0.3">
      <c r="B110" s="130" t="s">
        <v>89</v>
      </c>
      <c r="C110" s="135">
        <v>37750</v>
      </c>
      <c r="D110" s="135">
        <v>38024.959999999999</v>
      </c>
      <c r="E110" s="78">
        <f>+D110/C110</f>
        <v>1.0072837086092714</v>
      </c>
    </row>
    <row r="111" spans="2:5" x14ac:dyDescent="0.3">
      <c r="B111" s="93" t="s">
        <v>90</v>
      </c>
      <c r="C111" s="102">
        <v>0</v>
      </c>
      <c r="D111" s="103">
        <v>31469.06</v>
      </c>
      <c r="E111" s="77"/>
    </row>
    <row r="112" spans="2:5" x14ac:dyDescent="0.3">
      <c r="B112" s="93" t="s">
        <v>91</v>
      </c>
      <c r="C112" s="105">
        <v>0</v>
      </c>
      <c r="D112" s="103">
        <v>31469.06</v>
      </c>
      <c r="E112" s="77"/>
    </row>
    <row r="113" spans="2:5" ht="27.6" x14ac:dyDescent="0.3">
      <c r="B113" s="93" t="s">
        <v>92</v>
      </c>
      <c r="C113" s="105">
        <v>0</v>
      </c>
      <c r="D113" s="103">
        <v>1364.5</v>
      </c>
      <c r="E113" s="77"/>
    </row>
    <row r="114" spans="2:5" ht="27.6" x14ac:dyDescent="0.3">
      <c r="B114" s="93" t="s">
        <v>93</v>
      </c>
      <c r="C114" s="105">
        <v>0</v>
      </c>
      <c r="D114" s="103">
        <v>1364.5</v>
      </c>
      <c r="E114" s="77"/>
    </row>
    <row r="115" spans="2:5" x14ac:dyDescent="0.3">
      <c r="B115" s="93" t="s">
        <v>94</v>
      </c>
      <c r="C115" s="105">
        <v>0</v>
      </c>
      <c r="D115" s="103">
        <v>5191.3999999999996</v>
      </c>
      <c r="E115" s="77"/>
    </row>
    <row r="116" spans="2:5" ht="27.6" x14ac:dyDescent="0.3">
      <c r="B116" s="93" t="s">
        <v>95</v>
      </c>
      <c r="C116" s="105">
        <v>0</v>
      </c>
      <c r="D116" s="103">
        <v>5191.3999999999996</v>
      </c>
      <c r="E116" s="77"/>
    </row>
    <row r="117" spans="2:5" x14ac:dyDescent="0.3">
      <c r="B117" s="130" t="s">
        <v>97</v>
      </c>
      <c r="C117" s="135">
        <v>1157</v>
      </c>
      <c r="D117" s="135">
        <v>1049.1400000000001</v>
      </c>
      <c r="E117" s="90">
        <f>+D117/C117</f>
        <v>0.90677614520311156</v>
      </c>
    </row>
    <row r="118" spans="2:5" ht="27.6" x14ac:dyDescent="0.3">
      <c r="B118" s="93" t="s">
        <v>98</v>
      </c>
      <c r="C118" s="105">
        <v>0</v>
      </c>
      <c r="D118" s="103">
        <v>1049.1400000000001</v>
      </c>
      <c r="E118" s="77"/>
    </row>
    <row r="119" spans="2:5" x14ac:dyDescent="0.3">
      <c r="B119" s="93" t="s">
        <v>99</v>
      </c>
      <c r="C119" s="105">
        <v>0</v>
      </c>
      <c r="D119" s="105">
        <v>106.2</v>
      </c>
      <c r="E119" s="77">
        <v>0</v>
      </c>
    </row>
    <row r="120" spans="2:5" ht="27.6" x14ac:dyDescent="0.3">
      <c r="B120" s="93" t="s">
        <v>100</v>
      </c>
      <c r="C120" s="105">
        <v>0</v>
      </c>
      <c r="D120" s="105">
        <v>942.94</v>
      </c>
      <c r="E120" s="77"/>
    </row>
    <row r="121" spans="2:5" ht="41.4" x14ac:dyDescent="0.3">
      <c r="B121" s="130" t="s">
        <v>127</v>
      </c>
      <c r="C121" s="135">
        <v>23200</v>
      </c>
      <c r="D121" s="135">
        <v>18626.939999999999</v>
      </c>
      <c r="E121" s="90">
        <f>+D121/C121</f>
        <v>0.80288534482758611</v>
      </c>
    </row>
    <row r="122" spans="2:5" ht="27.6" x14ac:dyDescent="0.3">
      <c r="B122" s="93" t="s">
        <v>128</v>
      </c>
      <c r="C122" s="105">
        <v>0</v>
      </c>
      <c r="D122" s="103">
        <v>18626.939999999999</v>
      </c>
      <c r="E122" s="77"/>
    </row>
    <row r="123" spans="2:5" ht="27.6" x14ac:dyDescent="0.3">
      <c r="B123" s="93" t="s">
        <v>130</v>
      </c>
      <c r="C123" s="105">
        <v>0</v>
      </c>
      <c r="D123" s="103">
        <v>18626.939999999999</v>
      </c>
      <c r="E123" s="77"/>
    </row>
    <row r="124" spans="2:5" ht="41.4" x14ac:dyDescent="0.3">
      <c r="B124" s="128" t="s">
        <v>147</v>
      </c>
      <c r="C124" s="105"/>
      <c r="D124" s="103"/>
      <c r="E124" s="77"/>
    </row>
    <row r="125" spans="2:5" x14ac:dyDescent="0.3">
      <c r="B125" s="130" t="s">
        <v>148</v>
      </c>
      <c r="C125" s="135">
        <v>20000</v>
      </c>
      <c r="D125" s="135">
        <v>15893.62</v>
      </c>
      <c r="E125" s="90">
        <f>+D125/C125</f>
        <v>0.79468100000000008</v>
      </c>
    </row>
    <row r="126" spans="2:5" x14ac:dyDescent="0.3">
      <c r="B126" s="130" t="s">
        <v>97</v>
      </c>
      <c r="C126" s="102">
        <v>0</v>
      </c>
      <c r="D126" s="102">
        <v>0</v>
      </c>
      <c r="E126" s="89">
        <v>0</v>
      </c>
    </row>
    <row r="127" spans="2:5" ht="27.6" x14ac:dyDescent="0.3">
      <c r="B127" s="93" t="s">
        <v>102</v>
      </c>
      <c r="C127" s="105">
        <v>0</v>
      </c>
      <c r="D127" s="105">
        <v>0</v>
      </c>
      <c r="E127" s="77">
        <v>0</v>
      </c>
    </row>
    <row r="128" spans="2:5" x14ac:dyDescent="0.3">
      <c r="B128" s="93" t="s">
        <v>104</v>
      </c>
      <c r="C128" s="105">
        <v>0</v>
      </c>
      <c r="D128" s="105">
        <v>0</v>
      </c>
      <c r="E128" s="77">
        <v>0</v>
      </c>
    </row>
    <row r="129" spans="2:5" ht="41.4" x14ac:dyDescent="0.3">
      <c r="B129" s="130" t="s">
        <v>127</v>
      </c>
      <c r="C129" s="135">
        <v>20000</v>
      </c>
      <c r="D129" s="135">
        <v>15893.62</v>
      </c>
      <c r="E129" s="90">
        <f>+D129/C129</f>
        <v>0.79468100000000008</v>
      </c>
    </row>
    <row r="130" spans="2:5" ht="27.6" x14ac:dyDescent="0.3">
      <c r="B130" s="93" t="s">
        <v>128</v>
      </c>
      <c r="C130" s="105">
        <v>0</v>
      </c>
      <c r="D130" s="103">
        <v>15893.62</v>
      </c>
      <c r="E130" s="89"/>
    </row>
    <row r="131" spans="2:5" ht="27.6" x14ac:dyDescent="0.3">
      <c r="B131" s="93" t="s">
        <v>130</v>
      </c>
      <c r="C131" s="105">
        <v>0</v>
      </c>
      <c r="D131" s="103">
        <v>15893.62</v>
      </c>
      <c r="E131" s="77"/>
    </row>
    <row r="132" spans="2:5" ht="55.2" x14ac:dyDescent="0.3">
      <c r="B132" s="144" t="s">
        <v>174</v>
      </c>
      <c r="C132" s="139">
        <v>181331</v>
      </c>
      <c r="D132" s="139">
        <v>181313.97</v>
      </c>
      <c r="E132" s="146">
        <f>+D132/C132</f>
        <v>0.99990608335033726</v>
      </c>
    </row>
    <row r="133" spans="2:5" ht="27.6" x14ac:dyDescent="0.3">
      <c r="B133" s="147" t="s">
        <v>144</v>
      </c>
      <c r="C133" s="103"/>
      <c r="D133" s="103"/>
      <c r="E133" s="148"/>
    </row>
    <row r="134" spans="2:5" x14ac:dyDescent="0.3">
      <c r="B134" s="130" t="s">
        <v>148</v>
      </c>
      <c r="C134" s="135">
        <v>159695</v>
      </c>
      <c r="D134" s="135">
        <v>159680.22</v>
      </c>
      <c r="E134" s="90">
        <f>+D134/C134</f>
        <v>0.99990744857384395</v>
      </c>
    </row>
    <row r="135" spans="2:5" x14ac:dyDescent="0.3">
      <c r="B135" s="130" t="s">
        <v>97</v>
      </c>
      <c r="C135" s="135">
        <v>159695</v>
      </c>
      <c r="D135" s="135">
        <v>159680.22</v>
      </c>
      <c r="E135" s="90">
        <f>+D135/C135</f>
        <v>0.99990744857384395</v>
      </c>
    </row>
    <row r="136" spans="2:5" x14ac:dyDescent="0.3">
      <c r="B136" s="93" t="s">
        <v>109</v>
      </c>
      <c r="C136" s="105">
        <v>0</v>
      </c>
      <c r="D136" s="103">
        <v>159680.22</v>
      </c>
      <c r="E136" s="78"/>
    </row>
    <row r="137" spans="2:5" ht="27.6" x14ac:dyDescent="0.3">
      <c r="B137" s="93" t="s">
        <v>111</v>
      </c>
      <c r="C137" s="105">
        <v>0</v>
      </c>
      <c r="D137" s="103">
        <v>159680.22</v>
      </c>
      <c r="E137" s="78"/>
    </row>
    <row r="138" spans="2:5" x14ac:dyDescent="0.3">
      <c r="B138" s="130" t="s">
        <v>148</v>
      </c>
      <c r="C138" s="135">
        <v>21636</v>
      </c>
      <c r="D138" s="135">
        <v>21633.75</v>
      </c>
      <c r="E138" s="90">
        <f>+D138/C138</f>
        <v>0.99989600665557399</v>
      </c>
    </row>
    <row r="139" spans="2:5" x14ac:dyDescent="0.3">
      <c r="B139" s="130" t="s">
        <v>97</v>
      </c>
      <c r="C139" s="135">
        <v>21636</v>
      </c>
      <c r="D139" s="135">
        <v>21633.75</v>
      </c>
      <c r="E139" s="90">
        <f>+D139/C139</f>
        <v>0.99989600665557399</v>
      </c>
    </row>
    <row r="140" spans="2:5" x14ac:dyDescent="0.3">
      <c r="B140" s="93" t="s">
        <v>109</v>
      </c>
      <c r="C140" s="105">
        <v>0</v>
      </c>
      <c r="D140" s="103">
        <v>21633.75</v>
      </c>
      <c r="E140" s="77"/>
    </row>
    <row r="141" spans="2:5" ht="27.6" x14ac:dyDescent="0.3">
      <c r="B141" s="93" t="s">
        <v>111</v>
      </c>
      <c r="C141" s="105">
        <v>0</v>
      </c>
      <c r="D141" s="103">
        <v>21633.75</v>
      </c>
      <c r="E141" s="77"/>
    </row>
    <row r="142" spans="2:5" ht="27.6" x14ac:dyDescent="0.3">
      <c r="B142" s="144" t="s">
        <v>175</v>
      </c>
      <c r="C142" s="139">
        <v>24545</v>
      </c>
      <c r="D142" s="139">
        <v>24413.78</v>
      </c>
      <c r="E142" s="140">
        <f>+D142/C142</f>
        <v>0.99465390099816664</v>
      </c>
    </row>
    <row r="143" spans="2:5" x14ac:dyDescent="0.3">
      <c r="B143" s="149" t="s">
        <v>144</v>
      </c>
      <c r="C143" s="103"/>
      <c r="D143" s="103"/>
      <c r="E143" s="78"/>
    </row>
    <row r="144" spans="2:5" x14ac:dyDescent="0.3">
      <c r="B144" s="130" t="s">
        <v>148</v>
      </c>
      <c r="C144" s="135">
        <v>24545</v>
      </c>
      <c r="D144" s="135">
        <v>24413.78</v>
      </c>
      <c r="E144" s="90">
        <f>+D144/C144</f>
        <v>0.99465390099816664</v>
      </c>
    </row>
    <row r="145" spans="2:5" x14ac:dyDescent="0.3">
      <c r="B145" s="130" t="s">
        <v>89</v>
      </c>
      <c r="C145" s="135">
        <v>22900</v>
      </c>
      <c r="D145" s="135">
        <v>22771.3</v>
      </c>
      <c r="E145" s="90">
        <f>+D145/C145</f>
        <v>0.99437991266375547</v>
      </c>
    </row>
    <row r="146" spans="2:5" x14ac:dyDescent="0.3">
      <c r="B146" s="93" t="s">
        <v>90</v>
      </c>
      <c r="C146" s="105">
        <v>0</v>
      </c>
      <c r="D146" s="103">
        <v>18945.32</v>
      </c>
      <c r="E146" s="77"/>
    </row>
    <row r="147" spans="2:5" x14ac:dyDescent="0.3">
      <c r="B147" s="93" t="s">
        <v>91</v>
      </c>
      <c r="C147" s="105">
        <v>0</v>
      </c>
      <c r="D147" s="103">
        <v>18945.32</v>
      </c>
      <c r="E147" s="77"/>
    </row>
    <row r="148" spans="2:5" ht="27.6" x14ac:dyDescent="0.3">
      <c r="B148" s="93" t="s">
        <v>92</v>
      </c>
      <c r="C148" s="105">
        <v>0</v>
      </c>
      <c r="D148" s="105">
        <v>700</v>
      </c>
      <c r="E148" s="77"/>
    </row>
    <row r="149" spans="2:5" ht="27.6" x14ac:dyDescent="0.3">
      <c r="B149" s="93" t="s">
        <v>93</v>
      </c>
      <c r="C149" s="105">
        <v>0</v>
      </c>
      <c r="D149" s="105">
        <v>700</v>
      </c>
      <c r="E149" s="77"/>
    </row>
    <row r="150" spans="2:5" x14ac:dyDescent="0.3">
      <c r="B150" s="93" t="s">
        <v>94</v>
      </c>
      <c r="C150" s="105">
        <v>0</v>
      </c>
      <c r="D150" s="103">
        <v>3125.98</v>
      </c>
      <c r="E150" s="77"/>
    </row>
    <row r="151" spans="2:5" ht="27.6" x14ac:dyDescent="0.3">
      <c r="B151" s="93" t="s">
        <v>95</v>
      </c>
      <c r="C151" s="105">
        <v>0</v>
      </c>
      <c r="D151" s="103">
        <v>3125.98</v>
      </c>
      <c r="E151" s="77"/>
    </row>
    <row r="152" spans="2:5" x14ac:dyDescent="0.3">
      <c r="B152" s="130" t="s">
        <v>97</v>
      </c>
      <c r="C152" s="135">
        <v>1645</v>
      </c>
      <c r="D152" s="135">
        <v>1642.48</v>
      </c>
      <c r="E152" s="90">
        <f>+D152/C152</f>
        <v>0.99846808510638296</v>
      </c>
    </row>
    <row r="153" spans="2:5" ht="27.6" x14ac:dyDescent="0.3">
      <c r="B153" s="93" t="s">
        <v>98</v>
      </c>
      <c r="C153" s="105">
        <v>0</v>
      </c>
      <c r="D153" s="103">
        <v>1642.48</v>
      </c>
      <c r="E153" s="77"/>
    </row>
    <row r="154" spans="2:5" x14ac:dyDescent="0.3">
      <c r="B154" s="93" t="s">
        <v>99</v>
      </c>
      <c r="C154" s="105">
        <v>0</v>
      </c>
      <c r="D154" s="105">
        <v>0</v>
      </c>
      <c r="E154" s="77"/>
    </row>
    <row r="155" spans="2:5" ht="27.6" x14ac:dyDescent="0.3">
      <c r="B155" s="93" t="s">
        <v>100</v>
      </c>
      <c r="C155" s="105">
        <v>0</v>
      </c>
      <c r="D155" s="103">
        <v>1642.48</v>
      </c>
      <c r="E155" s="77"/>
    </row>
    <row r="156" spans="2:5" x14ac:dyDescent="0.3">
      <c r="B156" s="144" t="s">
        <v>176</v>
      </c>
      <c r="C156" s="139">
        <v>35950</v>
      </c>
      <c r="D156" s="139">
        <v>35513.85</v>
      </c>
      <c r="E156" s="140">
        <f>+D156/C156</f>
        <v>0.98786787204450621</v>
      </c>
    </row>
    <row r="157" spans="2:5" x14ac:dyDescent="0.3">
      <c r="B157" s="149" t="s">
        <v>144</v>
      </c>
      <c r="C157" s="103"/>
      <c r="D157" s="103"/>
      <c r="E157" s="77"/>
    </row>
    <row r="158" spans="2:5" x14ac:dyDescent="0.3">
      <c r="B158" s="130" t="s">
        <v>148</v>
      </c>
      <c r="C158" s="135">
        <v>10620</v>
      </c>
      <c r="D158" s="135">
        <v>10183.9</v>
      </c>
      <c r="E158" s="90">
        <f>+D158/C158</f>
        <v>0.9589359698681732</v>
      </c>
    </row>
    <row r="159" spans="2:5" x14ac:dyDescent="0.3">
      <c r="B159" s="130" t="s">
        <v>89</v>
      </c>
      <c r="C159" s="135">
        <v>10200</v>
      </c>
      <c r="D159" s="135">
        <v>9764.14</v>
      </c>
      <c r="E159" s="90">
        <f>+D159/C159</f>
        <v>0.95726862745098029</v>
      </c>
    </row>
    <row r="160" spans="2:5" x14ac:dyDescent="0.3">
      <c r="B160" s="93" t="s">
        <v>90</v>
      </c>
      <c r="C160" s="105">
        <v>0</v>
      </c>
      <c r="D160" s="103">
        <v>8164.9</v>
      </c>
      <c r="E160" s="78"/>
    </row>
    <row r="161" spans="2:5" x14ac:dyDescent="0.3">
      <c r="B161" s="93" t="s">
        <v>91</v>
      </c>
      <c r="C161" s="105">
        <v>0</v>
      </c>
      <c r="D161" s="103">
        <v>8164.9</v>
      </c>
      <c r="E161" s="78"/>
    </row>
    <row r="162" spans="2:5" ht="27.6" x14ac:dyDescent="0.3">
      <c r="B162" s="93" t="s">
        <v>92</v>
      </c>
      <c r="C162" s="105">
        <v>0</v>
      </c>
      <c r="D162" s="105">
        <v>700</v>
      </c>
      <c r="E162" s="78"/>
    </row>
    <row r="163" spans="2:5" ht="27.6" x14ac:dyDescent="0.3">
      <c r="B163" s="93" t="s">
        <v>93</v>
      </c>
      <c r="C163" s="105">
        <v>0</v>
      </c>
      <c r="D163" s="105">
        <v>700</v>
      </c>
      <c r="E163" s="78"/>
    </row>
    <row r="164" spans="2:5" x14ac:dyDescent="0.3">
      <c r="B164" s="93" t="s">
        <v>94</v>
      </c>
      <c r="C164" s="105">
        <v>0</v>
      </c>
      <c r="D164" s="105">
        <v>899.24</v>
      </c>
      <c r="E164" s="78"/>
    </row>
    <row r="165" spans="2:5" ht="27.6" x14ac:dyDescent="0.3">
      <c r="B165" s="93" t="s">
        <v>95</v>
      </c>
      <c r="C165" s="105">
        <v>0</v>
      </c>
      <c r="D165" s="105">
        <v>899.24</v>
      </c>
      <c r="E165" s="78"/>
    </row>
    <row r="166" spans="2:5" x14ac:dyDescent="0.3">
      <c r="B166" s="130" t="s">
        <v>97</v>
      </c>
      <c r="C166" s="102">
        <v>420</v>
      </c>
      <c r="D166" s="102">
        <v>419.76</v>
      </c>
      <c r="E166" s="90">
        <f>+D166/C166</f>
        <v>0.99942857142857144</v>
      </c>
    </row>
    <row r="167" spans="2:5" ht="27.6" x14ac:dyDescent="0.3">
      <c r="B167" s="93" t="s">
        <v>98</v>
      </c>
      <c r="C167" s="105">
        <v>0</v>
      </c>
      <c r="D167" s="105">
        <v>419.76</v>
      </c>
      <c r="E167" s="77"/>
    </row>
    <row r="168" spans="2:5" ht="27.6" x14ac:dyDescent="0.3">
      <c r="B168" s="93" t="s">
        <v>100</v>
      </c>
      <c r="C168" s="105">
        <v>0</v>
      </c>
      <c r="D168" s="105">
        <v>419.76</v>
      </c>
      <c r="E168" s="77"/>
    </row>
    <row r="169" spans="2:5" x14ac:dyDescent="0.3">
      <c r="B169" s="149" t="s">
        <v>153</v>
      </c>
      <c r="C169" s="105"/>
      <c r="D169" s="105"/>
      <c r="E169" s="78"/>
    </row>
    <row r="170" spans="2:5" x14ac:dyDescent="0.3">
      <c r="B170" s="130" t="s">
        <v>148</v>
      </c>
      <c r="C170" s="135">
        <v>25330</v>
      </c>
      <c r="D170" s="135">
        <v>25329.95</v>
      </c>
      <c r="E170" s="90">
        <f>+D170/C170</f>
        <v>0.99999802605606003</v>
      </c>
    </row>
    <row r="171" spans="2:5" x14ac:dyDescent="0.3">
      <c r="B171" s="130" t="s">
        <v>89</v>
      </c>
      <c r="C171" s="135">
        <v>24250</v>
      </c>
      <c r="D171" s="135">
        <v>24250</v>
      </c>
      <c r="E171" s="90">
        <f>+D171/C171</f>
        <v>1</v>
      </c>
    </row>
    <row r="172" spans="2:5" x14ac:dyDescent="0.3">
      <c r="B172" s="130" t="s">
        <v>90</v>
      </c>
      <c r="C172" s="102">
        <v>0</v>
      </c>
      <c r="D172" s="135">
        <v>18800</v>
      </c>
      <c r="E172" s="90"/>
    </row>
    <row r="173" spans="2:5" x14ac:dyDescent="0.3">
      <c r="B173" s="93" t="s">
        <v>91</v>
      </c>
      <c r="C173" s="105">
        <v>0</v>
      </c>
      <c r="D173" s="103">
        <v>18800</v>
      </c>
      <c r="E173" s="78"/>
    </row>
    <row r="174" spans="2:5" ht="27.6" x14ac:dyDescent="0.3">
      <c r="B174" s="130" t="s">
        <v>92</v>
      </c>
      <c r="C174" s="102">
        <v>0</v>
      </c>
      <c r="D174" s="135">
        <v>1900</v>
      </c>
      <c r="E174" s="90"/>
    </row>
    <row r="175" spans="2:5" ht="27.6" x14ac:dyDescent="0.3">
      <c r="B175" s="93" t="s">
        <v>93</v>
      </c>
      <c r="C175" s="105">
        <v>0</v>
      </c>
      <c r="D175" s="103">
        <v>1900</v>
      </c>
      <c r="E175" s="78"/>
    </row>
    <row r="176" spans="2:5" x14ac:dyDescent="0.3">
      <c r="B176" s="130" t="s">
        <v>94</v>
      </c>
      <c r="C176" s="102">
        <v>0</v>
      </c>
      <c r="D176" s="135">
        <v>3550</v>
      </c>
      <c r="E176" s="90"/>
    </row>
    <row r="177" spans="2:5" ht="27.6" x14ac:dyDescent="0.3">
      <c r="B177" s="93" t="s">
        <v>95</v>
      </c>
      <c r="C177" s="105">
        <v>0</v>
      </c>
      <c r="D177" s="103">
        <v>3550</v>
      </c>
      <c r="E177" s="78"/>
    </row>
    <row r="178" spans="2:5" x14ac:dyDescent="0.3">
      <c r="B178" s="130" t="s">
        <v>97</v>
      </c>
      <c r="C178" s="135">
        <v>1080</v>
      </c>
      <c r="D178" s="135">
        <v>1079.95</v>
      </c>
      <c r="E178" s="90">
        <f>+D178/C178</f>
        <v>0.99995370370370373</v>
      </c>
    </row>
    <row r="179" spans="2:5" ht="27.6" x14ac:dyDescent="0.3">
      <c r="B179" s="130" t="s">
        <v>98</v>
      </c>
      <c r="C179" s="102">
        <v>0</v>
      </c>
      <c r="D179" s="135">
        <v>1079.95</v>
      </c>
      <c r="E179" s="90"/>
    </row>
    <row r="180" spans="2:5" x14ac:dyDescent="0.3">
      <c r="B180" s="93" t="s">
        <v>99</v>
      </c>
      <c r="C180" s="105">
        <v>0</v>
      </c>
      <c r="D180" s="105">
        <v>79.650000000000006</v>
      </c>
      <c r="E180" s="78"/>
    </row>
    <row r="181" spans="2:5" ht="27.6" x14ac:dyDescent="0.3">
      <c r="B181" s="93" t="s">
        <v>100</v>
      </c>
      <c r="C181" s="105">
        <v>0</v>
      </c>
      <c r="D181" s="103">
        <v>1000.3</v>
      </c>
      <c r="E181" s="78"/>
    </row>
    <row r="182" spans="2:5" ht="27.6" x14ac:dyDescent="0.3">
      <c r="B182" s="144" t="s">
        <v>177</v>
      </c>
      <c r="C182" s="139">
        <v>17000</v>
      </c>
      <c r="D182" s="139">
        <v>16950.71</v>
      </c>
      <c r="E182" s="140">
        <f>+D182/C182</f>
        <v>0.99710058823529402</v>
      </c>
    </row>
    <row r="183" spans="2:5" ht="39.6" x14ac:dyDescent="0.3">
      <c r="B183" s="150" t="s">
        <v>147</v>
      </c>
      <c r="C183" s="103">
        <f>+C184</f>
        <v>17000</v>
      </c>
      <c r="D183" s="103">
        <f>+D184</f>
        <v>16950.71</v>
      </c>
      <c r="E183" s="78">
        <f>+D183/C183</f>
        <v>0.99710058823529402</v>
      </c>
    </row>
    <row r="184" spans="2:5" ht="27.6" x14ac:dyDescent="0.3">
      <c r="B184" s="130" t="s">
        <v>134</v>
      </c>
      <c r="C184" s="135">
        <v>17000</v>
      </c>
      <c r="D184" s="135">
        <v>16950.71</v>
      </c>
      <c r="E184" s="90">
        <f>+D184/C184</f>
        <v>0.99710058823529402</v>
      </c>
    </row>
    <row r="185" spans="2:5" ht="41.4" x14ac:dyDescent="0.3">
      <c r="B185" s="130" t="s">
        <v>135</v>
      </c>
      <c r="C185" s="135">
        <v>17000</v>
      </c>
      <c r="D185" s="135">
        <v>16950.71</v>
      </c>
      <c r="E185" s="151">
        <f>+E184</f>
        <v>0.99710058823529402</v>
      </c>
    </row>
    <row r="186" spans="2:5" ht="27.6" x14ac:dyDescent="0.3">
      <c r="B186" s="93" t="s">
        <v>138</v>
      </c>
      <c r="C186" s="105">
        <v>0</v>
      </c>
      <c r="D186" s="103">
        <v>16950.71</v>
      </c>
      <c r="E186" s="77">
        <v>0</v>
      </c>
    </row>
    <row r="187" spans="2:5" x14ac:dyDescent="0.3">
      <c r="B187" s="93" t="s">
        <v>139</v>
      </c>
      <c r="C187" s="105">
        <v>0</v>
      </c>
      <c r="D187" s="103">
        <v>16950.71</v>
      </c>
      <c r="E187" s="77">
        <v>0</v>
      </c>
    </row>
    <row r="188" spans="2:5" ht="27.6" x14ac:dyDescent="0.3">
      <c r="B188" s="144" t="s">
        <v>178</v>
      </c>
      <c r="C188" s="139">
        <f>+C189+C194</f>
        <v>1727</v>
      </c>
      <c r="D188" s="139">
        <f>+D189+D194</f>
        <v>1687.3999999999999</v>
      </c>
      <c r="E188" s="140">
        <f>+D188/C188</f>
        <v>0.97707006369426741</v>
      </c>
    </row>
    <row r="189" spans="2:5" ht="27.6" x14ac:dyDescent="0.3">
      <c r="B189" s="149" t="s">
        <v>179</v>
      </c>
      <c r="C189" s="103">
        <f>+C190</f>
        <v>100</v>
      </c>
      <c r="D189" s="103">
        <f>+D190</f>
        <v>80.36</v>
      </c>
      <c r="E189" s="77">
        <f>+E190</f>
        <v>0.80359999999999998</v>
      </c>
    </row>
    <row r="190" spans="2:5" x14ac:dyDescent="0.3">
      <c r="B190" s="130" t="s">
        <v>148</v>
      </c>
      <c r="C190" s="102">
        <v>100</v>
      </c>
      <c r="D190" s="102">
        <v>80.36</v>
      </c>
      <c r="E190" s="89">
        <f>+D190/C190</f>
        <v>0.80359999999999998</v>
      </c>
    </row>
    <row r="191" spans="2:5" x14ac:dyDescent="0.3">
      <c r="B191" s="130" t="s">
        <v>97</v>
      </c>
      <c r="C191" s="102">
        <v>100</v>
      </c>
      <c r="D191" s="102">
        <v>80.36</v>
      </c>
      <c r="E191" s="89">
        <f>+D191/C191</f>
        <v>0.80359999999999998</v>
      </c>
    </row>
    <row r="192" spans="2:5" ht="27.6" x14ac:dyDescent="0.3">
      <c r="B192" s="93" t="s">
        <v>102</v>
      </c>
      <c r="C192" s="105">
        <v>0</v>
      </c>
      <c r="D192" s="105">
        <v>80.36</v>
      </c>
      <c r="E192" s="77">
        <v>0</v>
      </c>
    </row>
    <row r="193" spans="2:5" x14ac:dyDescent="0.3">
      <c r="B193" s="93" t="s">
        <v>104</v>
      </c>
      <c r="C193" s="105">
        <v>0</v>
      </c>
      <c r="D193" s="105">
        <v>80.36</v>
      </c>
      <c r="E193" s="77">
        <v>0</v>
      </c>
    </row>
    <row r="194" spans="2:5" x14ac:dyDescent="0.3">
      <c r="B194" s="149" t="s">
        <v>153</v>
      </c>
      <c r="C194" s="103">
        <f>+C195</f>
        <v>1627</v>
      </c>
      <c r="D194" s="103">
        <f>+D195</f>
        <v>1607.04</v>
      </c>
      <c r="E194" s="77">
        <f>+E195</f>
        <v>94.59</v>
      </c>
    </row>
    <row r="195" spans="2:5" x14ac:dyDescent="0.3">
      <c r="B195" s="130" t="s">
        <v>148</v>
      </c>
      <c r="C195" s="135">
        <v>1627</v>
      </c>
      <c r="D195" s="135">
        <v>1607.04</v>
      </c>
      <c r="E195" s="89">
        <v>94.59</v>
      </c>
    </row>
    <row r="196" spans="2:5" x14ac:dyDescent="0.3">
      <c r="B196" s="130" t="s">
        <v>97</v>
      </c>
      <c r="C196" s="135">
        <v>1627</v>
      </c>
      <c r="D196" s="135">
        <v>1607.04</v>
      </c>
      <c r="E196" s="89">
        <v>94.59</v>
      </c>
    </row>
    <row r="197" spans="2:5" ht="27.6" x14ac:dyDescent="0.3">
      <c r="B197" s="93" t="s">
        <v>102</v>
      </c>
      <c r="C197" s="105">
        <v>0</v>
      </c>
      <c r="D197" s="103">
        <v>1607.04</v>
      </c>
      <c r="E197" s="77">
        <v>94.59</v>
      </c>
    </row>
    <row r="198" spans="2:5" x14ac:dyDescent="0.3">
      <c r="B198" s="93" t="s">
        <v>104</v>
      </c>
      <c r="C198" s="105">
        <v>0</v>
      </c>
      <c r="D198" s="103">
        <v>1607.04</v>
      </c>
      <c r="E198" s="77">
        <v>94.59</v>
      </c>
    </row>
    <row r="199" spans="2:5" ht="41.4" x14ac:dyDescent="0.3">
      <c r="B199" s="144" t="s">
        <v>180</v>
      </c>
      <c r="C199" s="135">
        <v>68321</v>
      </c>
      <c r="D199" s="135">
        <v>65874.64</v>
      </c>
      <c r="E199" s="167">
        <f>+D199/C199</f>
        <v>0.96419314705581005</v>
      </c>
    </row>
    <row r="200" spans="2:5" ht="41.4" x14ac:dyDescent="0.3">
      <c r="B200" s="128" t="s">
        <v>147</v>
      </c>
      <c r="C200" s="103">
        <f>+C201</f>
        <v>68321</v>
      </c>
      <c r="D200" s="103">
        <f>+D201</f>
        <v>65874.64</v>
      </c>
      <c r="E200" s="148">
        <f>+D200/C200</f>
        <v>0.96419314705581005</v>
      </c>
    </row>
    <row r="201" spans="2:5" x14ac:dyDescent="0.3">
      <c r="B201" s="130" t="s">
        <v>148</v>
      </c>
      <c r="C201" s="135">
        <v>68321</v>
      </c>
      <c r="D201" s="135">
        <v>65874.64</v>
      </c>
      <c r="E201" s="90">
        <f>+D201/C201</f>
        <v>0.96419314705581005</v>
      </c>
    </row>
    <row r="202" spans="2:5" x14ac:dyDescent="0.3">
      <c r="B202" s="130" t="s">
        <v>97</v>
      </c>
      <c r="C202" s="102">
        <v>0</v>
      </c>
      <c r="D202" s="102">
        <v>0</v>
      </c>
      <c r="E202" s="89">
        <v>0</v>
      </c>
    </row>
    <row r="203" spans="2:5" ht="27.6" x14ac:dyDescent="0.3">
      <c r="B203" s="93" t="s">
        <v>102</v>
      </c>
      <c r="C203" s="105">
        <v>0</v>
      </c>
      <c r="D203" s="105">
        <v>0</v>
      </c>
      <c r="E203" s="77">
        <v>0</v>
      </c>
    </row>
    <row r="204" spans="2:5" x14ac:dyDescent="0.3">
      <c r="B204" s="93" t="s">
        <v>104</v>
      </c>
      <c r="C204" s="105">
        <v>0</v>
      </c>
      <c r="D204" s="105">
        <v>0</v>
      </c>
      <c r="E204" s="77">
        <v>0</v>
      </c>
    </row>
    <row r="205" spans="2:5" ht="41.4" x14ac:dyDescent="0.3">
      <c r="B205" s="130" t="s">
        <v>127</v>
      </c>
      <c r="C205" s="135">
        <v>68321</v>
      </c>
      <c r="D205" s="135">
        <v>65874.64</v>
      </c>
      <c r="E205" s="90">
        <f>+D205/C205</f>
        <v>0.96419314705581005</v>
      </c>
    </row>
    <row r="206" spans="2:5" ht="27.6" x14ac:dyDescent="0.3">
      <c r="B206" s="93" t="s">
        <v>128</v>
      </c>
      <c r="C206" s="105">
        <v>0</v>
      </c>
      <c r="D206" s="103">
        <v>65874.64</v>
      </c>
      <c r="E206" s="77">
        <v>0</v>
      </c>
    </row>
    <row r="207" spans="2:5" ht="27.6" x14ac:dyDescent="0.3">
      <c r="B207" s="93" t="s">
        <v>130</v>
      </c>
      <c r="C207" s="105">
        <v>0</v>
      </c>
      <c r="D207" s="103">
        <v>65874.64</v>
      </c>
      <c r="E207" s="77">
        <v>0</v>
      </c>
    </row>
    <row r="208" spans="2:5" ht="41.4" x14ac:dyDescent="0.3">
      <c r="B208" s="152" t="s">
        <v>181</v>
      </c>
      <c r="C208" s="153">
        <v>5970</v>
      </c>
      <c r="D208" s="153">
        <v>5970</v>
      </c>
      <c r="E208" s="154">
        <f>+D208/C208</f>
        <v>1</v>
      </c>
    </row>
    <row r="209" spans="2:5" x14ac:dyDescent="0.3">
      <c r="B209" s="109" t="s">
        <v>182</v>
      </c>
      <c r="C209" s="155">
        <v>5970</v>
      </c>
      <c r="D209" s="155">
        <v>5970</v>
      </c>
      <c r="E209" s="134">
        <f>+D209/C209</f>
        <v>1</v>
      </c>
    </row>
    <row r="210" spans="2:5" ht="27.6" x14ac:dyDescent="0.3">
      <c r="B210" s="149" t="s">
        <v>151</v>
      </c>
      <c r="C210" s="156"/>
      <c r="D210" s="156"/>
      <c r="E210" s="157"/>
    </row>
    <row r="211" spans="2:5" ht="27.6" x14ac:dyDescent="0.3">
      <c r="B211" s="130" t="s">
        <v>134</v>
      </c>
      <c r="C211" s="135">
        <v>5970</v>
      </c>
      <c r="D211" s="135">
        <v>5970</v>
      </c>
      <c r="E211" s="158">
        <f>+D211/C211</f>
        <v>1</v>
      </c>
    </row>
    <row r="212" spans="2:5" ht="41.4" x14ac:dyDescent="0.3">
      <c r="B212" s="130" t="s">
        <v>135</v>
      </c>
      <c r="C212" s="135">
        <v>5970</v>
      </c>
      <c r="D212" s="135">
        <v>5970</v>
      </c>
      <c r="E212" s="158">
        <f>+D212/C212</f>
        <v>1</v>
      </c>
    </row>
    <row r="213" spans="2:5" x14ac:dyDescent="0.3">
      <c r="B213" s="130" t="s">
        <v>136</v>
      </c>
      <c r="C213" s="102">
        <v>0</v>
      </c>
      <c r="D213" s="135">
        <v>5970</v>
      </c>
      <c r="E213" s="89">
        <v>0</v>
      </c>
    </row>
    <row r="214" spans="2:5" ht="27.6" x14ac:dyDescent="0.3">
      <c r="B214" s="93" t="s">
        <v>137</v>
      </c>
      <c r="C214" s="105">
        <v>0</v>
      </c>
      <c r="D214" s="103">
        <v>5970</v>
      </c>
      <c r="E214" s="77">
        <v>0</v>
      </c>
    </row>
    <row r="215" spans="2:5" ht="27.6" x14ac:dyDescent="0.3">
      <c r="B215" s="93" t="s">
        <v>138</v>
      </c>
      <c r="C215" s="105">
        <v>0</v>
      </c>
      <c r="D215" s="105">
        <v>0</v>
      </c>
      <c r="E215" s="77">
        <v>0</v>
      </c>
    </row>
    <row r="216" spans="2:5" x14ac:dyDescent="0.3">
      <c r="B216" s="93" t="s">
        <v>139</v>
      </c>
      <c r="C216" s="105">
        <v>0</v>
      </c>
      <c r="D216" s="105">
        <v>0</v>
      </c>
      <c r="E216" s="77">
        <v>0</v>
      </c>
    </row>
  </sheetData>
  <mergeCells count="9">
    <mergeCell ref="C11:D11"/>
    <mergeCell ref="E9:E11"/>
    <mergeCell ref="B2:E2"/>
    <mergeCell ref="B4:E4"/>
    <mergeCell ref="C9:D9"/>
    <mergeCell ref="C10:D10"/>
    <mergeCell ref="B6:B7"/>
    <mergeCell ref="C6:E7"/>
    <mergeCell ref="C8:E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2024-03-26T11:46:28Z</cp:lastPrinted>
  <dcterms:created xsi:type="dcterms:W3CDTF">2022-08-12T12:51:27Z</dcterms:created>
  <dcterms:modified xsi:type="dcterms:W3CDTF">2024-03-26T11:50:11Z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