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Korisnik\Desktop\akontacije i pravdanje 2022\"/>
    </mc:Choice>
  </mc:AlternateContent>
  <xr:revisionPtr revIDLastSave="0" documentId="13_ncr:1_{D8E939B2-9A17-4191-993F-8749298FF77D}" xr6:coauthVersionLast="37" xr6:coauthVersionMax="37" xr10:uidLastSave="{00000000-0000-0000-0000-000000000000}"/>
  <bookViews>
    <workbookView xWindow="0" yWindow="0" windowWidth="23040" windowHeight="9060" activeTab="1" xr2:uid="{F3FADC99-8308-43CA-B437-08AF73E22C83}"/>
  </bookViews>
  <sheets>
    <sheet name="PH I RH po progr.ekon. i izvr." sheetId="1" r:id="rId1"/>
    <sheet name="prihodi i rashodi EK.KL." sheetId="3" r:id="rId2"/>
  </sheets>
  <definedNames>
    <definedName name="_xlnm.Print_Area" localSheetId="0">'PH I RH po progr.ekon. i izvr.'!$A$8:$G$215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4" i="1" l="1"/>
  <c r="I293" i="1" s="1"/>
  <c r="K282" i="1"/>
  <c r="I291" i="1" s="1"/>
  <c r="K280" i="1"/>
  <c r="K278" i="1"/>
  <c r="K277" i="1"/>
  <c r="J279" i="1"/>
  <c r="I284" i="1"/>
  <c r="J284" i="1" s="1"/>
  <c r="I283" i="1"/>
  <c r="J283" i="1" s="1"/>
  <c r="I282" i="1"/>
  <c r="J282" i="1" s="1"/>
  <c r="I281" i="1"/>
  <c r="J281" i="1" s="1"/>
  <c r="I280" i="1"/>
  <c r="J280" i="1" s="1"/>
  <c r="I278" i="1"/>
  <c r="J278" i="1" s="1"/>
  <c r="I277" i="1"/>
  <c r="J277" i="1" s="1"/>
  <c r="H284" i="1"/>
  <c r="H282" i="1"/>
  <c r="H280" i="1"/>
  <c r="H278" i="1"/>
  <c r="H277" i="1"/>
  <c r="K266" i="1"/>
  <c r="J269" i="1"/>
  <c r="J265" i="1"/>
  <c r="K265" i="1" s="1"/>
  <c r="I267" i="1"/>
  <c r="J267" i="1" s="1"/>
  <c r="I265" i="1"/>
  <c r="I295" i="1" l="1"/>
  <c r="H285" i="1"/>
  <c r="H286" i="1" s="1"/>
  <c r="K285" i="1"/>
  <c r="K286" i="1" s="1"/>
  <c r="I285" i="1"/>
  <c r="I286" i="1" s="1"/>
  <c r="J285" i="1" l="1"/>
  <c r="J286" i="1" s="1"/>
  <c r="H94" i="3" l="1"/>
  <c r="G94" i="3"/>
  <c r="H90" i="3"/>
  <c r="G90" i="3"/>
  <c r="H88" i="3"/>
  <c r="G88" i="3"/>
  <c r="H85" i="3"/>
  <c r="G85" i="3"/>
  <c r="G83" i="3"/>
  <c r="G82" i="3"/>
  <c r="G81" i="3"/>
  <c r="H79" i="3"/>
  <c r="G79" i="3"/>
  <c r="H78" i="3"/>
  <c r="G78" i="3"/>
  <c r="G77" i="3"/>
  <c r="H76" i="3"/>
  <c r="G76" i="3"/>
  <c r="H75" i="3"/>
  <c r="G75" i="3"/>
  <c r="G72" i="3"/>
  <c r="G71" i="3"/>
  <c r="G70" i="3"/>
  <c r="G69" i="3"/>
  <c r="G68" i="3"/>
  <c r="H67" i="3"/>
  <c r="G67" i="3"/>
  <c r="G66" i="3"/>
  <c r="G65" i="3"/>
  <c r="G64" i="3"/>
  <c r="G63" i="3"/>
  <c r="G61" i="3"/>
  <c r="G60" i="3"/>
  <c r="G59" i="3"/>
  <c r="H58" i="3"/>
  <c r="G58" i="3"/>
  <c r="G55" i="3"/>
  <c r="G54" i="3"/>
  <c r="G53" i="3"/>
  <c r="G52" i="3"/>
  <c r="H51" i="3"/>
  <c r="G51" i="3"/>
  <c r="G49" i="3"/>
  <c r="G48" i="3"/>
  <c r="G47" i="3"/>
  <c r="H46" i="3"/>
  <c r="G46" i="3"/>
  <c r="H45" i="3"/>
  <c r="G45" i="3"/>
  <c r="G44" i="3"/>
  <c r="H42" i="3"/>
  <c r="G42" i="3"/>
  <c r="H41" i="3"/>
  <c r="G41" i="3"/>
  <c r="G40" i="3"/>
  <c r="H39" i="3"/>
  <c r="G39" i="3"/>
  <c r="G38" i="3"/>
  <c r="E38" i="3"/>
  <c r="H38" i="3" s="1"/>
  <c r="E343" i="1"/>
  <c r="C336" i="1"/>
  <c r="D339" i="1"/>
  <c r="E335" i="1"/>
  <c r="D332" i="1"/>
  <c r="E332" i="1"/>
  <c r="D334" i="1"/>
  <c r="C332" i="1"/>
  <c r="H15" i="3" l="1"/>
  <c r="H17" i="3"/>
  <c r="H18" i="3"/>
  <c r="H19" i="3"/>
  <c r="H20" i="3"/>
  <c r="H22" i="3"/>
  <c r="H23" i="3"/>
  <c r="H24" i="3"/>
  <c r="H28" i="3"/>
  <c r="H30" i="3"/>
  <c r="G11" i="3"/>
  <c r="G12" i="3"/>
  <c r="G13" i="3"/>
  <c r="G14" i="3"/>
  <c r="G15" i="3"/>
  <c r="G17" i="3"/>
  <c r="G18" i="3"/>
  <c r="G19" i="3"/>
  <c r="G20" i="3"/>
  <c r="G22" i="3"/>
  <c r="G23" i="3"/>
  <c r="G24" i="3"/>
  <c r="G25" i="3"/>
  <c r="G26" i="3"/>
  <c r="G27" i="3"/>
  <c r="G28" i="3"/>
  <c r="G30" i="3"/>
  <c r="C10" i="3"/>
  <c r="F10" i="3"/>
  <c r="E27" i="3"/>
  <c r="H27" i="3" s="1"/>
  <c r="D25" i="3"/>
  <c r="E25" i="3" s="1"/>
  <c r="H25" i="3" s="1"/>
  <c r="E13" i="3"/>
  <c r="H13" i="3" s="1"/>
  <c r="E12" i="3"/>
  <c r="H12" i="3" s="1"/>
  <c r="D11" i="3"/>
  <c r="E11" i="3" s="1"/>
  <c r="E10" i="3" s="1"/>
  <c r="C29" i="3"/>
  <c r="F29" i="3"/>
  <c r="G29" i="3" s="1"/>
  <c r="G222" i="1"/>
  <c r="G226" i="1"/>
  <c r="G228" i="1"/>
  <c r="G229" i="1"/>
  <c r="G230" i="1"/>
  <c r="G231" i="1"/>
  <c r="G234" i="1"/>
  <c r="G239" i="1"/>
  <c r="G244" i="1"/>
  <c r="G245" i="1"/>
  <c r="G248" i="1"/>
  <c r="G252" i="1"/>
  <c r="G254" i="1"/>
  <c r="F222" i="1"/>
  <c r="F226" i="1"/>
  <c r="F229" i="1"/>
  <c r="F234" i="1"/>
  <c r="F237" i="1"/>
  <c r="F239" i="1"/>
  <c r="F244" i="1"/>
  <c r="F248" i="1"/>
  <c r="F252" i="1"/>
  <c r="F254" i="1"/>
  <c r="F255" i="1"/>
  <c r="E221" i="1"/>
  <c r="C221" i="1"/>
  <c r="B221" i="1"/>
  <c r="D227" i="1"/>
  <c r="C227" i="1"/>
  <c r="I266" i="1" s="1"/>
  <c r="J266" i="1" s="1"/>
  <c r="D222" i="1"/>
  <c r="D221" i="1" s="1"/>
  <c r="E225" i="1"/>
  <c r="E224" i="1" s="1"/>
  <c r="E223" i="1" s="1"/>
  <c r="K263" i="1" s="1"/>
  <c r="C225" i="1"/>
  <c r="C224" i="1" s="1"/>
  <c r="D226" i="1"/>
  <c r="E247" i="1"/>
  <c r="D241" i="1"/>
  <c r="C246" i="1"/>
  <c r="G246" i="1" s="1"/>
  <c r="B246" i="1"/>
  <c r="E251" i="1"/>
  <c r="D251" i="1"/>
  <c r="C251" i="1"/>
  <c r="E241" i="1"/>
  <c r="G241" i="1" s="1"/>
  <c r="C247" i="1"/>
  <c r="D238" i="1"/>
  <c r="C238" i="1"/>
  <c r="E238" i="1"/>
  <c r="D234" i="1"/>
  <c r="E233" i="1"/>
  <c r="E232" i="1" s="1"/>
  <c r="K270" i="1" s="1"/>
  <c r="H293" i="1" s="1"/>
  <c r="C233" i="1"/>
  <c r="D233" i="1" s="1"/>
  <c r="B253" i="1"/>
  <c r="B251" i="1"/>
  <c r="B224" i="1"/>
  <c r="B223" i="1" s="1"/>
  <c r="H263" i="1" s="1"/>
  <c r="B228" i="1"/>
  <c r="B227" i="1" s="1"/>
  <c r="H266" i="1" s="1"/>
  <c r="F253" i="1" l="1"/>
  <c r="G227" i="1"/>
  <c r="D220" i="1"/>
  <c r="J264" i="1" s="1"/>
  <c r="B220" i="1"/>
  <c r="E220" i="1"/>
  <c r="K264" i="1" s="1"/>
  <c r="G251" i="1"/>
  <c r="G238" i="1"/>
  <c r="F221" i="1"/>
  <c r="F228" i="1"/>
  <c r="C220" i="1"/>
  <c r="I264" i="1" s="1"/>
  <c r="F227" i="1"/>
  <c r="G247" i="1"/>
  <c r="F224" i="1"/>
  <c r="C240" i="1"/>
  <c r="F251" i="1"/>
  <c r="G221" i="1"/>
  <c r="H10" i="3"/>
  <c r="G10" i="3"/>
  <c r="H29" i="3"/>
  <c r="F31" i="3"/>
  <c r="H11" i="3"/>
  <c r="D10" i="3"/>
  <c r="D26" i="3"/>
  <c r="E235" i="1"/>
  <c r="G225" i="1"/>
  <c r="G224" i="1"/>
  <c r="G233" i="1"/>
  <c r="F225" i="1"/>
  <c r="C232" i="1"/>
  <c r="G232" i="1" s="1"/>
  <c r="C223" i="1"/>
  <c r="D224" i="1"/>
  <c r="D225" i="1"/>
  <c r="E240" i="1"/>
  <c r="K268" i="1" s="1"/>
  <c r="H291" i="1" s="1"/>
  <c r="B247" i="1"/>
  <c r="F247" i="1" s="1"/>
  <c r="B241" i="1"/>
  <c r="B238" i="1"/>
  <c r="B236" i="1"/>
  <c r="B233" i="1"/>
  <c r="B232" i="1" s="1"/>
  <c r="H270" i="1" s="1"/>
  <c r="B235" i="1" l="1"/>
  <c r="J291" i="1"/>
  <c r="H295" i="1"/>
  <c r="J295" i="1" s="1"/>
  <c r="J297" i="1" s="1"/>
  <c r="F223" i="1"/>
  <c r="I263" i="1"/>
  <c r="H267" i="1"/>
  <c r="D240" i="1"/>
  <c r="I268" i="1"/>
  <c r="J268" i="1" s="1"/>
  <c r="G235" i="1"/>
  <c r="K267" i="1"/>
  <c r="K271" i="1" s="1"/>
  <c r="K272" i="1" s="1"/>
  <c r="H264" i="1"/>
  <c r="F238" i="1"/>
  <c r="F220" i="1"/>
  <c r="C256" i="1"/>
  <c r="D256" i="1" s="1"/>
  <c r="G220" i="1"/>
  <c r="G240" i="1"/>
  <c r="E256" i="1"/>
  <c r="G223" i="1"/>
  <c r="F233" i="1"/>
  <c r="E26" i="3"/>
  <c r="H26" i="3" s="1"/>
  <c r="F236" i="1"/>
  <c r="B240" i="1"/>
  <c r="B256" i="1" s="1"/>
  <c r="F241" i="1"/>
  <c r="D232" i="1"/>
  <c r="I270" i="1" s="1"/>
  <c r="J270" i="1" s="1"/>
  <c r="F232" i="1"/>
  <c r="J263" i="1" l="1"/>
  <c r="J271" i="1" s="1"/>
  <c r="J272" i="1" s="1"/>
  <c r="I271" i="1"/>
  <c r="I272" i="1" s="1"/>
  <c r="F240" i="1"/>
  <c r="H268" i="1"/>
  <c r="F235" i="1"/>
  <c r="H271" i="1" l="1"/>
  <c r="H272" i="1" s="1"/>
</calcChain>
</file>

<file path=xl/sharedStrings.xml><?xml version="1.0" encoding="utf-8"?>
<sst xmlns="http://schemas.openxmlformats.org/spreadsheetml/2006/main" count="381" uniqueCount="224">
  <si>
    <t>SVEUKUPNO</t>
  </si>
  <si>
    <t>11919 OŠ MARINA GETALDIĆA</t>
  </si>
  <si>
    <t>8054 DECENTRALIZIRANE FUNKCIJE- MINIMALNI FINANCIJSKI STANDARD</t>
  </si>
  <si>
    <t>A805401 MATERIJALNI I FINANCIJSKI RASHODI</t>
  </si>
  <si>
    <t>Izvor: 31 Potpore za decentralizirane izdatke</t>
  </si>
  <si>
    <t>32 Materijalni rashodi</t>
  </si>
  <si>
    <t>321 Naknade troškova zaposlenima</t>
  </si>
  <si>
    <t>3211 Službena putovanja</t>
  </si>
  <si>
    <t>3213 Stručno usavršavanje zaposlenika</t>
  </si>
  <si>
    <t>322 Rashodi za materijal i energiju</t>
  </si>
  <si>
    <t>3221 Uredski materijal i ostali materijalni rashodi</t>
  </si>
  <si>
    <t>3223 Energija</t>
  </si>
  <si>
    <t>3224 Materijal i dijelovi za tekuće i investicijsko održavanje</t>
  </si>
  <si>
    <t>3225 Sitni inventar i auto gume</t>
  </si>
  <si>
    <t>3227 Službena, radna i zaštitna odjeća i obuća</t>
  </si>
  <si>
    <t>323 Rashodi za usluge</t>
  </si>
  <si>
    <t>3231 Usluge telefona, pošte i prijevoza</t>
  </si>
  <si>
    <t>3232 Usluge tekućeg i investicijskog održavanja</t>
  </si>
  <si>
    <t>3234 Komunalne usluge</t>
  </si>
  <si>
    <t>3236 Zdravstvene i veterinarske usluge</t>
  </si>
  <si>
    <t>3237 Intelektualne i osobne usluge</t>
  </si>
  <si>
    <t>3238 Računalne usluge</t>
  </si>
  <si>
    <t>3239 Ostale usluge</t>
  </si>
  <si>
    <t>329 Ostali nespomenuti rashodi poslovanja</t>
  </si>
  <si>
    <t>3292 Premije osiguranja</t>
  </si>
  <si>
    <t>3293 Reprezentacija</t>
  </si>
  <si>
    <t>3294 Članarine</t>
  </si>
  <si>
    <t>3299 Ostali nespomenuti rashodi poslovanja</t>
  </si>
  <si>
    <t>34 Financijski rashodi</t>
  </si>
  <si>
    <t>343 Ostali financijski rashodi</t>
  </si>
  <si>
    <t>3431 Bankarske usluge i usluge platnog prometa</t>
  </si>
  <si>
    <t>T805403 TEKUĆE I INVESTICIJSKO ODRŽAVANJE - MINIMALNI FINANCIJSKI STANARD</t>
  </si>
  <si>
    <t>T805404 REDOVNA DJELATNOST OSNOVNOG OBRAZOVANJA</t>
  </si>
  <si>
    <t>Izvor: 49 Pomoći iz državnog proračuna za plaće te ostale rashode za zaposlene</t>
  </si>
  <si>
    <t>31 Rashodi za zaposlene</t>
  </si>
  <si>
    <t>311 Plaće</t>
  </si>
  <si>
    <t>3111 Plaće za redovan rad</t>
  </si>
  <si>
    <t>312 Ostali rashodi za zaposlene</t>
  </si>
  <si>
    <t>3121 Ostali rashodi za zaposlene</t>
  </si>
  <si>
    <t>313 Doprinosi na plaće</t>
  </si>
  <si>
    <t>3132 Doprinos za zdravstveno osiguranje</t>
  </si>
  <si>
    <t>3212 Naknade za prijevoz, za rad na terenu i odvojeni život</t>
  </si>
  <si>
    <t>3295 Pristojbe i naknade</t>
  </si>
  <si>
    <t>3296 Troškovi sudskih postupaka</t>
  </si>
  <si>
    <t>8055 DECENTRALIZIRANE FUNKCIJE - IZNAD MINIMALNOG FINANCIJSKOG STANDARDA</t>
  </si>
  <si>
    <t>A805502 OSTALI PROJEKTI U OSNOVNOM ŠKOLSTVU</t>
  </si>
  <si>
    <t>Izvor: 11 Opći prihodi i primici</t>
  </si>
  <si>
    <t>37 Naknade građanima i kućanstvima na temelju osiguranja i druge naknade</t>
  </si>
  <si>
    <t>372 Ostale naknade građanima i kućanstvima iz proračuna</t>
  </si>
  <si>
    <t>3721 Naknade građanima i kućanstvima u novcu</t>
  </si>
  <si>
    <t>3722 Naknade građanima i kućanstvima u naravi</t>
  </si>
  <si>
    <t>Izvor: 25 Vlastiti prihodi proračunskih korisnika</t>
  </si>
  <si>
    <t>42 Rashodi za nabavu proizvedene dugotrajne imovine</t>
  </si>
  <si>
    <t>422 Postrojenja i oprema</t>
  </si>
  <si>
    <t>4221 Uredska oprema i namještaj</t>
  </si>
  <si>
    <t>Izvor: 29 Višak / manjak prihoda proračunskih korisnika</t>
  </si>
  <si>
    <t>4226 Sportska i glazbena oprema</t>
  </si>
  <si>
    <t>424 Knjige, umjetnička djela i ostale izložbene vrijednosti</t>
  </si>
  <si>
    <t>4241 Knjige u knjižnicama</t>
  </si>
  <si>
    <t>Izvor: 55 Donacije i ostali namjenski prihodi proračunskih korisnika</t>
  </si>
  <si>
    <t>A805506 PRODUŽENI BORAVAK</t>
  </si>
  <si>
    <t>A805509 UČENIČKA NATJECANJA OSNOVNIH ŠKOLA</t>
  </si>
  <si>
    <t>3291 Naknade za rad predstavničkih i izvršnih tijela, povjerenstava i slično</t>
  </si>
  <si>
    <t>A805521 TEKUĆE I INVESTICIJSKO ODRŽAVANJE IZNAD MINIMALNOG STANDARDA</t>
  </si>
  <si>
    <t>A805523 STRUČNO RAZVOJNE SLUŽBE</t>
  </si>
  <si>
    <t>A805536 ASISTENT U NASTAVI</t>
  </si>
  <si>
    <t>Izvor: 44 EU fondovi-pomoći</t>
  </si>
  <si>
    <t>A805539 NABAVA ŠKOLSKIH UDŽBENIKA</t>
  </si>
  <si>
    <t>A805540 SHEMA ŠKOLSKOG VOĆA</t>
  </si>
  <si>
    <t>Izvor: 42 Namjenske tekuće pomoći</t>
  </si>
  <si>
    <t>3222 Materijal i sirovine</t>
  </si>
  <si>
    <t>8056 KAPITALNO ULAGANJE U ŠKOLSTVO - MINIMALNI FINANCIJSKI STANDARD</t>
  </si>
  <si>
    <t>K805602 ŠKOLSKA OPREMA</t>
  </si>
  <si>
    <t>8057 KAPITALNO ULAGANJE U ŠKOLSTVO - IZNAD MINIMALNOG FINANCIJSKOG STANDARDA</t>
  </si>
  <si>
    <t>K805701 ŠKOLSKA OPREMA</t>
  </si>
  <si>
    <t>4222 Komunikacijska oprema</t>
  </si>
  <si>
    <t>Naziv računa</t>
  </si>
  <si>
    <t xml:space="preserve">Ostvarenje/
izvršenje 2020. </t>
  </si>
  <si>
    <t>Izvorni plan 2021</t>
  </si>
  <si>
    <t>Tekući plan 2021</t>
  </si>
  <si>
    <t xml:space="preserve">Ostvarenje/
izvršenje 2021. </t>
  </si>
  <si>
    <t>Indeks</t>
  </si>
  <si>
    <t>6=5/2*100</t>
  </si>
  <si>
    <t>7=5/4*100</t>
  </si>
  <si>
    <t>Prihodi iz nadležnog proračuna za financiranje rashoda za nabavu nefinancijske imovine</t>
  </si>
  <si>
    <t>Kamate na oročena sredstva i depozite po viđenju</t>
  </si>
  <si>
    <t>Pomoći iz inozemstva i od subjekata unutar općeg proračuna</t>
  </si>
  <si>
    <t>Kapitalne pomoći proračunskim korisnicima iz proračuna koji im nije nadležan</t>
  </si>
  <si>
    <t>Prihodi od prodaje proizvedene dugotrajne imovine</t>
  </si>
  <si>
    <t>Stambeni objekti</t>
  </si>
  <si>
    <t>RASHODI I IZDACI</t>
  </si>
  <si>
    <t>A805539- Kroz ovaj projekt financira se nabava školsih udžbenika. U 2021. godini utrošeno je 141.764,57 od planiranih 151.500,00 kn.</t>
  </si>
  <si>
    <t>A805521 Tekuće i investicijsko održavanje - Utrošena su sva planirana sredstva, a rashodi su se odnosili na sanaciju poda u dvorani škole.</t>
  </si>
  <si>
    <t>PRIHODI</t>
  </si>
  <si>
    <t>671 Prihodi iz nadležnog proračuna za fin.red. djelatnosti pro.kor.</t>
  </si>
  <si>
    <t>67111 Prihodi za financiranje rashoda poslovanja</t>
  </si>
  <si>
    <t>67121 Prihodi za financ,rashoda za nab.nefinanc.imovine</t>
  </si>
  <si>
    <t>Izvor: 44 EU fondovi - pomoći</t>
  </si>
  <si>
    <t>Izvor: 49 Pomoći državnog proračuna za plaće te ostale rashode za zaposlene</t>
  </si>
  <si>
    <t>636 Tekuće pomoći pror.kor. iz proračuna koji im nije nadležan</t>
  </si>
  <si>
    <t>63612 Tekuće pomoći pr.kor.iz proračuna koji im nije nadležan</t>
  </si>
  <si>
    <t>641 Prihodi od financijske imovine</t>
  </si>
  <si>
    <t>64132 Kamate na depozite po viđenju</t>
  </si>
  <si>
    <t>661 Prihodi koje proračuni i pr. kor.ostvare obavljanjem poslova na tržištu (vlastiti prihodi)</t>
  </si>
  <si>
    <t>66151 Prihodi od pruženih usluga</t>
  </si>
  <si>
    <t xml:space="preserve">Izvor: 55 Donacije i ostali namjenski prihodi proračunskih korisnika </t>
  </si>
  <si>
    <t>63613 Tekuće pomoći proračunskim kor.iz proračuna JLP(R)S koji im nije nad.</t>
  </si>
  <si>
    <t>63622 Kapitalne pomići iz državnog proračuna JLP(R)S</t>
  </si>
  <si>
    <t>652 Prihodi po posebnim propisima</t>
  </si>
  <si>
    <t>65264 Sufinanciranje cijene usluge, participacije i sl.</t>
  </si>
  <si>
    <t>721 Prihodi od prodaje građevinskih objekata</t>
  </si>
  <si>
    <t>72119 Ostali stambeni objekti</t>
  </si>
  <si>
    <t xml:space="preserve">Izvor: 29 Višak prensenih prihoda i primitaka proračunskih korisnika </t>
  </si>
  <si>
    <t>Višak</t>
  </si>
  <si>
    <t>ukupno</t>
  </si>
  <si>
    <t>65268 Ostali  prihodi za posebne namjene</t>
  </si>
  <si>
    <t>65267 Prihodi s naslova osiguranja, refundacije štete i totalne štete</t>
  </si>
  <si>
    <t>Izvor:42 Namjenske pomoći</t>
  </si>
  <si>
    <t>636</t>
  </si>
  <si>
    <t>6361</t>
  </si>
  <si>
    <t>Tekuće pomoći proračunskim korisnicima iz proračuna koji im nije nadležan</t>
  </si>
  <si>
    <t>6362</t>
  </si>
  <si>
    <t>Prihodi od kamata po vrijednosnim papirima</t>
  </si>
  <si>
    <t>Ostali nespomenuti prihodi</t>
  </si>
  <si>
    <t>Naknade za priključak</t>
  </si>
  <si>
    <t>Prihodi od pruženih usluga</t>
  </si>
  <si>
    <t>Prihodi iz  nadležnog proračuna za financiranje rashoda poslovanja</t>
  </si>
  <si>
    <t xml:space="preserve">Prihodi iz nadležnog proračuna i od HZZO-a na temelju ugovornih obveza </t>
  </si>
  <si>
    <t xml:space="preserve">Pomoći proračunskim korisnicima iz proračuna koji im nije nadležan </t>
  </si>
  <si>
    <t xml:space="preserve">Prihodi od imovine </t>
  </si>
  <si>
    <t>Prihodi od financijske imovine</t>
  </si>
  <si>
    <t xml:space="preserve">Prihodi od upravnih i administrativnih pristojbi, pristojbi po posebnim propisima i 
naknada </t>
  </si>
  <si>
    <t xml:space="preserve">Prihodi po posebnim propisima </t>
  </si>
  <si>
    <t xml:space="preserve">Prihodi od prodaje proizvoda i robe te pruženih usluga </t>
  </si>
  <si>
    <t xml:space="preserve">Prihodi iz nadležnog proračuna za financiranje redovne djelatnosti proračunskih
korisnika </t>
  </si>
  <si>
    <t>Ostvarenje 2021</t>
  </si>
  <si>
    <t>Izvorni plan</t>
  </si>
  <si>
    <r>
      <t xml:space="preserve">Prihodi od prodaje proizvoda i robe te pruženih usluga, </t>
    </r>
    <r>
      <rPr>
        <b/>
        <strike/>
        <sz val="9"/>
        <rFont val="Arial"/>
        <family val="2"/>
        <charset val="238"/>
      </rPr>
      <t>i</t>
    </r>
    <r>
      <rPr>
        <b/>
        <sz val="9"/>
        <rFont val="Arial"/>
        <family val="2"/>
        <charset val="238"/>
      </rPr>
      <t xml:space="preserve"> prihodi od donacija te povrati po protestiranim jamstvima</t>
    </r>
  </si>
  <si>
    <t>Plaće za redovan rad</t>
  </si>
  <si>
    <t>Ostali rashodi za zaposlene</t>
  </si>
  <si>
    <t>Doprinosi za mirovinsko osiguranje</t>
  </si>
  <si>
    <t>Doprinosi za obvezno zdravstveno osiguranje</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</si>
  <si>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</si>
  <si>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</si>
  <si>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</si>
  <si>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</si>
  <si>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</si>
  <si>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</si>
  <si>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</si>
  <si>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</si>
  <si>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</si>
  <si>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</si>
  <si>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</si>
  <si>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</si>
  <si>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Komunalne usluge</t>
  </si>
  <si>
    <t>Zakupnine i najamnine</t>
  </si>
  <si>
    <t>Zdravstvene i veterinarske usluge</t>
  </si>
  <si>
    <t>Intelektualne i osobne usluge</t>
  </si>
  <si>
    <t>Računalne usluge</t>
  </si>
  <si>
    <t>Ostale usluge</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</si>
  <si>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</si>
  <si>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</si>
  <si>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</si>
  <si>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</si>
  <si>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</si>
  <si>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</si>
  <si>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</si>
  <si>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</si>
  <si>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Bankarske usluge i usluge platnog prometa</t>
  </si>
  <si>
    <t xml:space="preserve">Naknade građanima i kućanstvima u novcu </t>
  </si>
  <si>
    <t>Naknade građanima i kućanstvima u naravi</t>
  </si>
  <si>
    <t xml:space="preserve"> </t>
  </si>
  <si>
    <t>Uredska oprema i namještaj</t>
  </si>
  <si>
    <t>Sportska i glazbena oprema</t>
  </si>
  <si>
    <t>Umjetnička djela (izložena u galerijama, muzejima i slično)</t>
  </si>
  <si>
    <t>Rashodi za nabavu nefinancijske imovine (AOP 345+357+390+394+396)</t>
  </si>
  <si>
    <t>Komunikacijska oprema</t>
  </si>
  <si>
    <t xml:space="preserve">Knjige </t>
  </si>
  <si>
    <t>Naknade građanima i kućanstvima na temelju osiguranja i dr.naknade</t>
  </si>
  <si>
    <t>Rashodi za nabavu proizvedene dugotrajne imovine</t>
  </si>
  <si>
    <t xml:space="preserve">Rashodi za zaposlene </t>
  </si>
  <si>
    <t xml:space="preserve">Plaće (bruto) </t>
  </si>
  <si>
    <t xml:space="preserve">Doprinosi na plaće </t>
  </si>
  <si>
    <t>Materijalni rashodi</t>
  </si>
  <si>
    <t xml:space="preserve">Naknade troškova zaposlenima </t>
  </si>
  <si>
    <t xml:space="preserve">Rashodi za materijal i energiju </t>
  </si>
  <si>
    <t xml:space="preserve">Rashodi za usluge </t>
  </si>
  <si>
    <t xml:space="preserve">Financijski rashodi </t>
  </si>
  <si>
    <t xml:space="preserve">Ostali financijski rashodi </t>
  </si>
  <si>
    <t>IZVJEŠTAJ O IZVRŠENJU FINANCIJSKOG PLANA ZA 2021. PO EKONOMSKOJ KLASIFIKACIJI</t>
  </si>
  <si>
    <t>OSNOVNA ŠKOLA MARINA GETALDIĆA</t>
  </si>
  <si>
    <t>PRIHODI I PRIMICI</t>
  </si>
  <si>
    <t>UKUPNO:</t>
  </si>
  <si>
    <t>2020.</t>
  </si>
  <si>
    <t>IZVORNI PLAN 2021</t>
  </si>
  <si>
    <t>TEKUĆI PLAN</t>
  </si>
  <si>
    <t>OSTVARENJE</t>
  </si>
  <si>
    <t>RASHODI</t>
  </si>
  <si>
    <t xml:space="preserve">PRIHOD </t>
  </si>
  <si>
    <t>RASHOD</t>
  </si>
  <si>
    <t>IZVOR</t>
  </si>
  <si>
    <t>VIŠAK 2020.</t>
  </si>
  <si>
    <t>MANJAK 2021.</t>
  </si>
  <si>
    <t>PO PROGRAMSKOJ, EKONOMSKOJ I IZVORIMA FINANCIRANJA</t>
  </si>
  <si>
    <t>IZVJEŠTAJ O IZVRŠENJU FINANCIJSKOG PLANA 2021.</t>
  </si>
  <si>
    <t>Ostale naknade građanima i kućanstvima iz proračuna</t>
  </si>
  <si>
    <t xml:space="preserve">Ukupni rashodi poslovanja </t>
  </si>
  <si>
    <t xml:space="preserve">VIŠAK PRIHODA POSLOVANJA </t>
  </si>
  <si>
    <t xml:space="preserve">MANJAK PRIHODA POSLOVANJA </t>
  </si>
  <si>
    <t xml:space="preserve">Rashodi za nabavu neproizvedene dugotrajne imovine </t>
  </si>
  <si>
    <t xml:space="preserve">Materijalna imovina - prirodna bogatstva </t>
  </si>
  <si>
    <t xml:space="preserve">Građevinski objekti </t>
  </si>
  <si>
    <t xml:space="preserve">Postrojenja i oprema </t>
  </si>
  <si>
    <t xml:space="preserve">Knjige, umjetnička djela i ostale izložbene vrijednosti </t>
  </si>
  <si>
    <t>A805401 - U financijskom planu za 2021. godinu za materijalne i financijske rashode je planirano 490.000,00 kn. Ovom aktivnosti podmiruju se opći rashodi i rashodi za tekuće i investicijsko održavanje. OŠ Marina Getaldića u 2021. godini je potrošila 489.910,72 odnosno 99,98% planiranih sredstava. Sva financijska i materijalna sredstva za 2021. godinu utrošena su sukladno Odlukama školoskog odbora i financijskog plana škole.</t>
  </si>
  <si>
    <t>T805403 -OŠ Marina Getaldića utrošila je svih planiranih 115.000, 00 kn. Rashod se odnosio na sanaciju poda u dvorani škole,. Projekt je bio nužan za provedbu jer je korištenje dvorane bilo onemogućeno.</t>
  </si>
  <si>
    <t>T805404 - Izdaci za zaposlene financira država kroz resorno ministarstvo u čijoj je ovlasti cijelo područje radnih odnosa i plaća zaposlenika u školstvu. Masa izdataka za plaće i ostale rashode se povećala u odnosu na prethodnu godinu zbog povećanja plaća.  OŠ Marina Getaldića u 2021. godini za redovnu djelatnost osnovnog školstva utrošila 5.386.200,35 kn. Isplate se vrše sukladno pravima iz kolektivnih ugovora.</t>
  </si>
  <si>
    <t xml:space="preserve">A805502 U ovom projektu planirani su rashodi u iznosu 154.900,00 dok je utrošeno 150.189,40. Rashodi se najvećim djelom odnose na nabavu radnih bilježnica za učenike škole. </t>
  </si>
  <si>
    <t>A805506 - Projekt Produženi boravak provodi se kao sustavni program brige za djecu nižih razreda koji uključuje organizirani boravak u školi izvan nastave, dodatni odgojno-obrazovni rad i prehranu. Tijekom prvog dijela 2021. godine u projektu PB bile su zaposlene dvije dodatne učiteljice zbog situacije vezane za Covid 19. Projekt je financiran iz proračuna Osnivača te dijelom od strane roditelja za prehranu učenika. Ukupna utrošena sredstva u 2021. godini iznose 505.890, 00 kn.</t>
  </si>
  <si>
    <t xml:space="preserve">A805506- Osnovna škola Marina Getaldića bila je domaćin Lidrana- smotra literarnog, dramskog i novinarskog stvaralaštva djece. Rashodi se odnose na podmirivanje  troškova (naknade) za članove povjerenstava na natjecanju. </t>
  </si>
  <si>
    <t>A805523 -Kroz ovaj projekt, škola pruža učenicima pomoć i podršku u razvoju pozitivnih modela ponašanja putem razvoja socijalnih i komunikacijskih vještina.  Projekt izvodi jedan socijelani pedagog, a ukupna iznos sredstava financiran je iz proračuna Osnivača. Rashodi na ovom projektu odnose se na plaću i ostala materijalna prava  zaposlenice u stručnoj službi.</t>
  </si>
  <si>
    <t>A805536- Asistent u nastavi oblik je podrške učenicima s posebnim obrazovnim potrebama. U Osnovnoj školi Marina Getaldića tijekom 2021. godine bila su zaposlena četiri asistenta.  Rashodi na ovom projektu odnose se na plaće zaposlenika - asistente a financiraju iz dva izvora, najvećim dijelom iz EU fondova . Od planiranih 170.500,00 kn utrošeno je 165.156,86 kn.</t>
  </si>
  <si>
    <t xml:space="preserve">A805540- Kroz ovaj projekt škola učenicima omogućuje dodatni zdravi obrok te se promoviraju zdravke navike kod djece. Shema školskog voća provodi se sukladno pravilniku te se financira iz EU fonda. </t>
  </si>
  <si>
    <t>K805602 ŠKOLSKA OPREMA-  Provedbom ovog projekta poboljšavaju se uvjeti rada u postojećim objektima škole. Rashodi se odnose na nabavu opreme za školu. Od planiranih 45.000, 00 kn utrošeno je 44.783,42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</si>
</sst>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238"/>
      <scheme val="minor"/>
    </font>
    <font>
      <sz val="10"/>
      <name val="Arial"/>
      <family val="2"/>
      <charset val="238"/>
    </font>
    <font>
      <sz val="10"/>
      <color indexed="8"/>
      <name val="Arial"/>
      <family val="2"/>
      <charset val="238"/>
    </font>
    <font>
      <sz val="10"/>
      <name val="Arial"/>
      <family val="2"/>
    </font>
    <font>
      <sz val="11"/>
      <name val="Times New Roman"/>
      <family val="1"/>
      <charset val="238"/>
    </font>
    <font>
      <sz val="11"/>
      <color theme="1"/>
      <name val="Times New Roman"/>
      <family val="1"/>
      <charset val="238"/>
    </font>
    <font>
      <b/>
      <sz val="11"/>
      <color theme="1"/>
      <name val="Times New Roman"/>
      <family val="1"/>
      <charset val="238"/>
    </font>
    <font>
      <b/>
      <i/>
      <sz val="11"/>
      <color theme="1"/>
      <name val="Times New Roman"/>
      <family val="1"/>
      <charset val="238"/>
    </font>
    <font>
      <b/>
      <sz val="11"/>
      <name val="Times New Roman"/>
      <family val="1"/>
      <charset val="238"/>
    </font>
    <font>
      <b/>
      <i/>
      <sz val="12"/>
      <color theme="1"/>
      <name val="Times New Roman"/>
      <family val="1"/>
      <charset val="238"/>
    </font>
    <font>
      <b/>
      <sz val="12"/>
      <color theme="1"/>
      <name val="Times New Roman"/>
      <family val="1"/>
      <charset val="238"/>
    </font>
    <font>
      <sz val="11"/>
      <color theme="1"/>
      <name val="Calibri"/>
      <family val="2"/>
      <charset val="238"/>
      <scheme val="minor"/>
    </font>
    <font>
      <b/>
      <sz val="11"/>
      <color theme="1"/>
      <name val="Calibri"/>
      <family val="2"/>
      <charset val="238"/>
      <scheme val="minor"/>
    </font>
    <font>
      <sz val="11"/>
      <color rgb="FF00009F"/>
      <name val="Times New Roman"/>
      <family val="1"/>
      <charset val="238"/>
    </font>
    <font>
      <sz val="11"/>
      <color rgb="FF0033CC"/>
      <name val="Times New Roman"/>
      <family val="1"/>
      <charset val="238"/>
    </font>
    <font>
      <sz val="10"/>
      <color indexed="8"/>
      <name val="MS Sans Serif"/>
      <family val="2"/>
      <charset val="238"/>
    </font>
    <font>
      <sz val="9"/>
      <name val="Arial"/>
      <family val="2"/>
      <charset val="238"/>
    </font>
    <font>
      <b/>
      <sz val="9"/>
      <name val="Arial"/>
      <family val="2"/>
      <charset val="238"/>
    </font>
    <font>
      <b/>
      <strike/>
      <sz val="9"/>
      <name val="Arial"/>
      <family val="2"/>
      <charset val="238"/>
    </font>
    <font>
      <b/>
      <i/>
      <sz val="9"/>
      <name val="Arial"/>
      <family val="2"/>
      <charset val="238"/>
    </font>
    <font>
      <b/>
      <sz val="9"/>
      <color theme="1"/>
      <name val="Arial"/>
      <family val="2"/>
      <charset val="238"/>
    </font>
    <font>
      <b/>
      <sz val="9"/>
      <color indexed="18"/>
      <name val="Arial"/>
      <family val="2"/>
      <charset val="238"/>
    </font>
    <font>
      <sz val="9"/>
      <color theme="1"/>
      <name val="Arial"/>
      <family val="2"/>
      <charset val="238"/>
    </font>
    <font>
      <b/>
      <sz val="9"/>
      <color rgb="FF002060"/>
      <name val="Arial"/>
      <family val="2"/>
      <charset val="238"/>
    </font>
    <font>
      <b/>
      <i/>
      <sz val="16"/>
      <color theme="1"/>
      <name val="Arial"/>
      <family val="2"/>
      <charset val="238"/>
    </font>
    <font>
      <b/>
      <i/>
      <sz val="10"/>
      <color theme="1"/>
      <name val="Arial"/>
      <family val="2"/>
      <charset val="238"/>
    </font>
    <font>
      <sz val="14"/>
      <color theme="1"/>
      <name val="Arial"/>
      <family val="2"/>
      <charset val="238"/>
    </font>
    <font>
      <b/>
      <sz val="14"/>
      <color theme="1"/>
      <name val="Arial"/>
      <family val="2"/>
      <charset val="238"/>
    </font>
    <font>
      <sz val="10"/>
      <name val="Calibri"/>
      <family val="2"/>
      <charset val="238"/>
      <scheme val="minor"/>
    </font>
    <font>
      <b/>
      <sz val="10"/>
      <color indexed="8"/>
      <name val="Calibri"/>
      <family val="2"/>
      <charset val="238"/>
      <scheme val="minor"/>
    </font>
    <font>
      <b/>
      <sz val="10"/>
      <name val="Calibri"/>
      <family val="2"/>
      <charset val="238"/>
      <scheme val="minor"/>
    </font>
    <font>
      <sz val="10"/>
      <color indexed="8"/>
      <name val="Calibri"/>
      <family val="2"/>
      <charset val="238"/>
      <scheme val="minor"/>
    </font>
    <font>
      <b/>
      <i/>
      <sz val="11"/>
      <color theme="1"/>
      <name val="Calibri"/>
      <family val="2"/>
      <charset val="238"/>
      <scheme val="minor"/>
    </font>
    <font>
      <b/>
      <i/>
      <sz val="10"/>
      <color indexed="8"/>
      <name val="Calibri"/>
      <family val="2"/>
      <charset val="238"/>
      <scheme val="minor"/>
    </font>
    <font>
      <sz val="16"/>
      <color theme="1"/>
      <name val="Arial"/>
      <family val="2"/>
      <charset val="238"/>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99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22"/>
      </bottom>
      <diagonal/>
    </border>
    <border>
      <left style="thin">
        <color indexed="64"/>
      </left>
      <right/>
      <top/>
      <bottom/>
      <diagonal/>
    </border>
  </borders>
  <cellStyleXfs count="6">
    <xf numFmtId="0" fontId="0" fillId="0" borderId="0"/>
    <xf numFmtId="0" fontId="1" fillId="0" borderId="0"/>
    <xf numFmtId="0" fontId="3" fillId="0" borderId="0"/>
    <xf numFmtId="0" fontId="2" fillId="0" borderId="0"/>
    <xf numFmtId="9" fontId="11" fillId="0" borderId="0" applyFont="0" applyFill="0" applyBorder="0" applyAlignment="0" applyProtection="0"/>
    <xf numFmtId="0" fontId="15" fillId="0" borderId="0"/>
  </cellStyleXfs>
  <cellXfs count="233">
    <xf numFmtId="0" fontId="0" fillId="0" borderId="0" xfId="0"/>
    <xf numFmtId="0" fontId="0" fillId="0" borderId="1" xfId="0" applyBorder="1"/>
    <xf numFmtId="0" fontId="0" fillId="0" borderId="0" xfId="0" applyBorder="1"/>
    <xf numFmtId="0" fontId="5" fillId="0" borderId="0" xfId="0" applyFont="1" applyBorder="1"/>
    <xf numFmtId="0" fontId="5" fillId="0" borderId="0" xfId="0" applyFont="1"/>
    <xf numFmtId="0" fontId="6" fillId="0" borderId="0" xfId="0" applyFont="1" applyAlignment="1">
      <alignment horizontal="center"/>
    </xf>
    <xf numFmtId="0" fontId="6" fillId="0" borderId="0" xfId="0" applyFont="1"/>
    <xf numFmtId="0" fontId="5" fillId="0" borderId="1" xfId="0" applyFont="1" applyBorder="1"/>
    <xf numFmtId="0" fontId="6" fillId="3" borderId="1" xfId="0" applyFont="1" applyFill="1" applyBorder="1" applyAlignment="1">
      <alignment horizontal="left" wrapText="1"/>
    </xf>
    <xf numFmtId="4" fontId="6" fillId="3" borderId="2" xfId="0" applyNumberFormat="1" applyFont="1" applyFill="1" applyBorder="1"/>
    <xf numFmtId="4" fontId="6" fillId="3" borderId="1" xfId="0" applyNumberFormat="1" applyFont="1" applyFill="1" applyBorder="1"/>
    <xf numFmtId="0" fontId="6" fillId="3" borderId="1" xfId="0" applyFont="1" applyFill="1" applyBorder="1"/>
    <xf numFmtId="0" fontId="5" fillId="4" borderId="1" xfId="0" applyFont="1" applyFill="1" applyBorder="1"/>
    <xf numFmtId="4" fontId="5" fillId="4" borderId="2" xfId="0" applyNumberFormat="1" applyFont="1" applyFill="1" applyBorder="1"/>
    <xf numFmtId="4" fontId="5" fillId="4" borderId="1" xfId="0" applyNumberFormat="1" applyFont="1" applyFill="1" applyBorder="1"/>
    <xf numFmtId="4" fontId="5" fillId="0" borderId="2" xfId="0" applyNumberFormat="1" applyFont="1" applyBorder="1"/>
    <xf numFmtId="4" fontId="5" fillId="0" borderId="1" xfId="0" applyNumberFormat="1" applyFont="1" applyBorder="1"/>
    <xf numFmtId="0" fontId="5" fillId="0" borderId="2" xfId="0" applyFont="1" applyBorder="1"/>
    <xf numFmtId="0" fontId="5" fillId="4" borderId="1" xfId="0" applyFont="1" applyFill="1" applyBorder="1" applyAlignment="1">
      <alignment wrapText="1"/>
    </xf>
    <xf numFmtId="0" fontId="5" fillId="4" borderId="2" xfId="0" applyFont="1" applyFill="1" applyBorder="1"/>
    <xf numFmtId="0" fontId="6" fillId="3" borderId="1" xfId="0" applyFont="1" applyFill="1" applyBorder="1" applyAlignment="1">
      <alignment wrapText="1"/>
    </xf>
    <xf numFmtId="0" fontId="5" fillId="0" borderId="1" xfId="0" applyFont="1" applyBorder="1" applyAlignment="1">
      <alignment wrapText="1"/>
    </xf>
    <xf numFmtId="0" fontId="5" fillId="3" borderId="1" xfId="0" applyFont="1" applyFill="1" applyBorder="1" applyAlignment="1">
      <alignment wrapText="1"/>
    </xf>
    <xf numFmtId="4" fontId="5" fillId="3" borderId="2" xfId="0" applyNumberFormat="1" applyFont="1" applyFill="1" applyBorder="1"/>
    <xf numFmtId="0" fontId="5" fillId="3" borderId="1" xfId="0" applyFont="1" applyFill="1" applyBorder="1"/>
    <xf numFmtId="0" fontId="6" fillId="0" borderId="0" xfId="0" applyFont="1" applyBorder="1"/>
    <xf numFmtId="0" fontId="6" fillId="0" borderId="0" xfId="0" applyFont="1" applyBorder="1" applyAlignment="1">
      <alignment horizontal="center"/>
    </xf>
    <xf numFmtId="0" fontId="5" fillId="6" borderId="3" xfId="0" applyFont="1" applyFill="1" applyBorder="1"/>
    <xf numFmtId="0" fontId="6" fillId="6" borderId="1" xfId="0" applyFont="1" applyFill="1" applyBorder="1"/>
    <xf numFmtId="4" fontId="6" fillId="6" borderId="2" xfId="0" applyNumberFormat="1" applyFont="1" applyFill="1" applyBorder="1"/>
    <xf numFmtId="4" fontId="6" fillId="6" borderId="1" xfId="0" applyNumberFormat="1" applyFont="1" applyFill="1" applyBorder="1"/>
    <xf numFmtId="0" fontId="0" fillId="0" borderId="0" xfId="0" applyAlignment="1">
      <alignment horizontal="left"/>
    </xf>
    <xf numFmtId="0" fontId="0" fillId="0" borderId="0" xfId="0" applyAlignment="1">
      <alignment wrapText="1"/>
    </xf>
    <xf numFmtId="4" fontId="5" fillId="0" borderId="0" xfId="0" applyNumberFormat="1" applyFont="1"/>
    <xf numFmtId="4" fontId="6" fillId="2" borderId="0" xfId="0" applyNumberFormat="1" applyFont="1" applyFill="1"/>
    <xf numFmtId="4" fontId="8" fillId="2" borderId="0" xfId="0" applyNumberFormat="1" applyFont="1" applyFill="1"/>
    <xf numFmtId="4" fontId="0" fillId="0" borderId="0" xfId="0" applyNumberFormat="1"/>
    <xf numFmtId="9" fontId="0" fillId="0" borderId="0" xfId="4" applyFont="1"/>
    <xf numFmtId="0" fontId="13" fillId="3" borderId="12" xfId="0" applyNumberFormat="1" applyFont="1" applyFill="1" applyBorder="1"/>
    <xf numFmtId="4" fontId="13" fillId="3" borderId="39" xfId="0" applyNumberFormat="1" applyFont="1" applyFill="1" applyBorder="1"/>
    <xf numFmtId="4" fontId="13" fillId="3" borderId="40" xfId="0" applyNumberFormat="1" applyFont="1" applyFill="1" applyBorder="1"/>
    <xf numFmtId="4" fontId="13" fillId="3" borderId="41" xfId="0" applyNumberFormat="1" applyFont="1" applyFill="1" applyBorder="1"/>
    <xf numFmtId="10" fontId="4" fillId="3" borderId="12" xfId="4" applyNumberFormat="1" applyFont="1" applyFill="1" applyBorder="1"/>
    <xf numFmtId="10" fontId="4" fillId="3" borderId="1" xfId="4" applyNumberFormat="1" applyFont="1" applyFill="1" applyBorder="1"/>
    <xf numFmtId="0" fontId="8" fillId="6" borderId="20" xfId="0" applyNumberFormat="1" applyFont="1" applyFill="1" applyBorder="1"/>
    <xf numFmtId="4" fontId="8" fillId="6" borderId="17" xfId="0" applyNumberFormat="1" applyFont="1" applyFill="1" applyBorder="1"/>
    <xf numFmtId="4" fontId="8" fillId="6" borderId="18" xfId="0" applyNumberFormat="1" applyFont="1" applyFill="1" applyBorder="1"/>
    <xf numFmtId="4" fontId="8" fillId="6" borderId="19" xfId="0" applyNumberFormat="1" applyFont="1" applyFill="1" applyBorder="1"/>
    <xf numFmtId="10" fontId="4" fillId="6" borderId="12" xfId="4" applyNumberFormat="1" applyFont="1" applyFill="1" applyBorder="1"/>
    <xf numFmtId="10" fontId="4" fillId="6" borderId="1" xfId="4" applyNumberFormat="1" applyFont="1" applyFill="1" applyBorder="1"/>
    <xf numFmtId="0" fontId="4" fillId="6" borderId="20" xfId="0" applyNumberFormat="1" applyFont="1" applyFill="1" applyBorder="1"/>
    <xf numFmtId="4" fontId="4" fillId="6" borderId="17" xfId="0" applyNumberFormat="1" applyFont="1" applyFill="1" applyBorder="1"/>
    <xf numFmtId="0" fontId="13" fillId="3" borderId="15" xfId="0" applyNumberFormat="1" applyFont="1" applyFill="1" applyBorder="1"/>
    <xf numFmtId="4" fontId="13" fillId="3" borderId="17" xfId="0" applyNumberFormat="1" applyFont="1" applyFill="1" applyBorder="1"/>
    <xf numFmtId="4" fontId="13" fillId="3" borderId="18" xfId="0" applyNumberFormat="1" applyFont="1" applyFill="1" applyBorder="1"/>
    <xf numFmtId="4" fontId="13" fillId="3" borderId="19" xfId="0" applyNumberFormat="1" applyFont="1" applyFill="1" applyBorder="1"/>
    <xf numFmtId="0" fontId="4" fillId="6" borderId="16" xfId="0" applyNumberFormat="1" applyFont="1" applyFill="1" applyBorder="1"/>
    <xf numFmtId="0" fontId="14" fillId="3" borderId="16" xfId="0" applyNumberFormat="1" applyFont="1" applyFill="1" applyBorder="1"/>
    <xf numFmtId="4" fontId="14" fillId="3" borderId="17" xfId="0" applyNumberFormat="1" applyFont="1" applyFill="1" applyBorder="1"/>
    <xf numFmtId="4" fontId="14" fillId="3" borderId="16" xfId="0" applyNumberFormat="1" applyFont="1" applyFill="1" applyBorder="1"/>
    <xf numFmtId="4" fontId="14" fillId="3" borderId="45" xfId="0" applyNumberFormat="1" applyFont="1" applyFill="1" applyBorder="1"/>
    <xf numFmtId="0" fontId="4" fillId="6" borderId="16" xfId="0" applyNumberFormat="1" applyFont="1" applyFill="1" applyBorder="1" applyAlignment="1">
      <alignment horizontal="left"/>
    </xf>
    <xf numFmtId="4" fontId="8" fillId="6" borderId="16" xfId="0" applyNumberFormat="1" applyFont="1" applyFill="1" applyBorder="1"/>
    <xf numFmtId="4" fontId="8" fillId="6" borderId="45" xfId="0" applyNumberFormat="1" applyFont="1" applyFill="1" applyBorder="1"/>
    <xf numFmtId="4" fontId="4" fillId="6" borderId="18" xfId="0" applyNumberFormat="1" applyFont="1" applyFill="1" applyBorder="1"/>
    <xf numFmtId="4" fontId="4" fillId="6" borderId="19" xfId="0" applyNumberFormat="1" applyFont="1" applyFill="1" applyBorder="1"/>
    <xf numFmtId="0" fontId="8" fillId="6" borderId="20" xfId="0" applyNumberFormat="1" applyFont="1" applyFill="1" applyBorder="1" applyAlignment="1">
      <alignment wrapText="1"/>
    </xf>
    <xf numFmtId="0" fontId="4" fillId="6" borderId="21" xfId="0" applyNumberFormat="1" applyFont="1" applyFill="1" applyBorder="1"/>
    <xf numFmtId="4" fontId="4" fillId="6" borderId="22" xfId="0" applyNumberFormat="1" applyFont="1" applyFill="1" applyBorder="1"/>
    <xf numFmtId="4" fontId="4" fillId="6" borderId="23" xfId="0" applyNumberFormat="1" applyFont="1" applyFill="1" applyBorder="1"/>
    <xf numFmtId="4" fontId="4" fillId="6" borderId="24" xfId="0" applyNumberFormat="1" applyFont="1" applyFill="1" applyBorder="1"/>
    <xf numFmtId="0" fontId="4" fillId="6" borderId="25" xfId="0" applyNumberFormat="1" applyFont="1" applyFill="1" applyBorder="1"/>
    <xf numFmtId="4" fontId="4" fillId="6" borderId="26" xfId="0" applyNumberFormat="1" applyFont="1" applyFill="1" applyBorder="1"/>
    <xf numFmtId="4" fontId="4" fillId="6" borderId="5" xfId="0" applyNumberFormat="1" applyFont="1" applyFill="1" applyBorder="1"/>
    <xf numFmtId="4" fontId="4" fillId="6" borderId="4" xfId="0" applyNumberFormat="1" applyFont="1" applyFill="1" applyBorder="1"/>
    <xf numFmtId="0" fontId="4" fillId="6" borderId="27" xfId="0" applyNumberFormat="1" applyFont="1" applyFill="1" applyBorder="1"/>
    <xf numFmtId="4" fontId="4" fillId="6" borderId="28" xfId="0" applyNumberFormat="1" applyFont="1" applyFill="1" applyBorder="1"/>
    <xf numFmtId="4" fontId="4" fillId="6" borderId="29" xfId="0" applyNumberFormat="1" applyFont="1" applyFill="1" applyBorder="1"/>
    <xf numFmtId="4" fontId="4" fillId="6" borderId="30" xfId="0" applyNumberFormat="1" applyFont="1" applyFill="1" applyBorder="1"/>
    <xf numFmtId="0" fontId="8" fillId="6" borderId="42" xfId="0" applyNumberFormat="1" applyFont="1" applyFill="1" applyBorder="1"/>
    <xf numFmtId="4" fontId="8" fillId="6" borderId="39" xfId="0" applyNumberFormat="1" applyFont="1" applyFill="1" applyBorder="1"/>
    <xf numFmtId="4" fontId="8" fillId="6" borderId="40" xfId="0" applyNumberFormat="1" applyFont="1" applyFill="1" applyBorder="1"/>
    <xf numFmtId="4" fontId="8" fillId="6" borderId="41" xfId="0" applyNumberFormat="1" applyFont="1" applyFill="1" applyBorder="1"/>
    <xf numFmtId="0" fontId="8" fillId="6" borderId="42" xfId="0" applyNumberFormat="1" applyFont="1" applyFill="1" applyBorder="1" applyAlignment="1">
      <alignment horizontal="left"/>
    </xf>
    <xf numFmtId="4" fontId="4" fillId="6" borderId="39" xfId="0" applyNumberFormat="1" applyFont="1" applyFill="1" applyBorder="1"/>
    <xf numFmtId="4" fontId="4" fillId="6" borderId="40" xfId="0" applyNumberFormat="1" applyFont="1" applyFill="1" applyBorder="1"/>
    <xf numFmtId="4" fontId="4" fillId="6" borderId="41" xfId="0" applyNumberFormat="1" applyFont="1" applyFill="1" applyBorder="1"/>
    <xf numFmtId="0" fontId="4" fillId="6" borderId="31" xfId="0" applyNumberFormat="1" applyFont="1" applyFill="1" applyBorder="1"/>
    <xf numFmtId="4" fontId="4" fillId="6" borderId="32" xfId="0" applyNumberFormat="1" applyFont="1" applyFill="1" applyBorder="1"/>
    <xf numFmtId="4" fontId="4" fillId="6" borderId="33" xfId="0" applyNumberFormat="1" applyFont="1" applyFill="1" applyBorder="1"/>
    <xf numFmtId="4" fontId="4" fillId="6" borderId="34" xfId="0" applyNumberFormat="1" applyFont="1" applyFill="1" applyBorder="1"/>
    <xf numFmtId="0" fontId="4" fillId="6" borderId="43" xfId="0" applyNumberFormat="1" applyFont="1" applyFill="1" applyBorder="1" applyAlignment="1">
      <alignment horizontal="left"/>
    </xf>
    <xf numFmtId="4" fontId="4" fillId="6" borderId="8" xfId="0" applyNumberFormat="1" applyFont="1" applyFill="1" applyBorder="1"/>
    <xf numFmtId="4" fontId="4" fillId="6" borderId="44" xfId="0" applyNumberFormat="1" applyFont="1" applyFill="1" applyBorder="1"/>
    <xf numFmtId="4" fontId="4" fillId="6" borderId="7" xfId="0" applyNumberFormat="1" applyFont="1" applyFill="1" applyBorder="1"/>
    <xf numFmtId="0" fontId="4" fillId="6" borderId="35" xfId="0" applyNumberFormat="1" applyFont="1" applyFill="1" applyBorder="1"/>
    <xf numFmtId="4" fontId="4" fillId="6" borderId="36" xfId="0" applyNumberFormat="1" applyFont="1" applyFill="1" applyBorder="1"/>
    <xf numFmtId="4" fontId="4" fillId="6" borderId="37" xfId="0" applyNumberFormat="1" applyFont="1" applyFill="1" applyBorder="1"/>
    <xf numFmtId="4" fontId="4" fillId="6" borderId="38" xfId="0" applyNumberFormat="1" applyFont="1" applyFill="1" applyBorder="1"/>
    <xf numFmtId="49" fontId="16" fillId="0" borderId="47" xfId="5" applyNumberFormat="1" applyFont="1" applyFill="1" applyBorder="1" applyAlignment="1" applyProtection="1">
      <alignment horizontal="left" vertical="top" wrapText="1"/>
      <protection hidden="1"/>
    </xf>
    <xf numFmtId="49" fontId="16" fillId="0" borderId="1" xfId="0" applyNumberFormat="1" applyFont="1" applyFill="1" applyBorder="1" applyAlignment="1" applyProtection="1">
      <alignment horizontal="center" vertical="center" wrapText="1"/>
      <protection hidden="1"/>
    </xf>
    <xf numFmtId="49" fontId="17" fillId="2" borderId="1" xfId="0" applyNumberFormat="1" applyFont="1" applyFill="1" applyBorder="1" applyAlignment="1" applyProtection="1">
      <alignment horizontal="center" vertical="center" wrapText="1"/>
      <protection hidden="1"/>
    </xf>
    <xf numFmtId="49" fontId="17" fillId="2" borderId="1" xfId="0" applyNumberFormat="1" applyFont="1" applyFill="1" applyBorder="1" applyAlignment="1" applyProtection="1">
      <alignment horizontal="center" vertical="center" wrapText="1" shrinkToFit="1"/>
      <protection hidden="1"/>
    </xf>
    <xf numFmtId="49" fontId="19" fillId="2" borderId="1" xfId="5" applyNumberFormat="1" applyFont="1" applyFill="1" applyBorder="1" applyAlignment="1" applyProtection="1">
      <alignment horizontal="left" vertical="top" wrapText="1"/>
      <protection hidden="1"/>
    </xf>
    <xf numFmtId="49" fontId="19" fillId="0" borderId="48" xfId="5" applyNumberFormat="1" applyFont="1" applyFill="1" applyBorder="1" applyAlignment="1" applyProtection="1">
      <alignment horizontal="left" vertical="top" wrapText="1"/>
      <protection hidden="1"/>
    </xf>
    <xf numFmtId="49" fontId="19" fillId="0" borderId="46" xfId="5" applyNumberFormat="1" applyFont="1" applyFill="1" applyBorder="1" applyAlignment="1" applyProtection="1">
      <alignment horizontal="left" vertical="top" wrapText="1"/>
      <protection hidden="1"/>
    </xf>
    <xf numFmtId="49" fontId="19" fillId="2" borderId="46" xfId="5" applyNumberFormat="1" applyFont="1" applyFill="1" applyBorder="1" applyAlignment="1" applyProtection="1">
      <alignment horizontal="left" vertical="top" wrapText="1"/>
      <protection hidden="1"/>
    </xf>
    <xf numFmtId="49" fontId="19" fillId="2" borderId="47" xfId="5" applyNumberFormat="1" applyFont="1" applyFill="1" applyBorder="1" applyAlignment="1" applyProtection="1">
      <alignment horizontal="left" vertical="top" wrapText="1"/>
      <protection hidden="1"/>
    </xf>
    <xf numFmtId="0" fontId="0" fillId="0" borderId="0" xfId="0" applyAlignment="1">
      <alignment horizontal="center"/>
    </xf>
    <xf numFmtId="49" fontId="16" fillId="0" borderId="1" xfId="5" applyNumberFormat="1" applyFont="1" applyFill="1" applyBorder="1" applyAlignment="1" applyProtection="1">
      <alignment horizontal="left" vertical="top" wrapText="1"/>
      <protection hidden="1"/>
    </xf>
    <xf numFmtId="49" fontId="16" fillId="0" borderId="1" xfId="0" applyNumberFormat="1" applyFont="1" applyFill="1" applyBorder="1" applyAlignment="1" applyProtection="1">
      <alignment horizontal="left" vertical="top" wrapText="1"/>
      <protection hidden="1"/>
    </xf>
    <xf numFmtId="49" fontId="17" fillId="2" borderId="1" xfId="5" applyNumberFormat="1" applyFont="1" applyFill="1" applyBorder="1" applyAlignment="1" applyProtection="1">
      <alignment horizontal="left" vertical="top" wrapText="1"/>
      <protection hidden="1"/>
    </xf>
    <xf numFmtId="49" fontId="17" fillId="2" borderId="1" xfId="0" applyNumberFormat="1" applyFont="1" applyFill="1" applyBorder="1" applyAlignment="1" applyProtection="1">
      <alignment horizontal="left" vertical="top" wrapText="1"/>
      <protection hidden="1"/>
    </xf>
    <xf numFmtId="49" fontId="16" fillId="2" borderId="1" xfId="5" applyNumberFormat="1" applyFont="1" applyFill="1" applyBorder="1" applyAlignment="1" applyProtection="1">
      <alignment horizontal="left" vertical="top" wrapText="1"/>
      <protection hidden="1"/>
    </xf>
    <xf numFmtId="49" fontId="16" fillId="2" borderId="1" xfId="0" applyNumberFormat="1" applyFont="1" applyFill="1" applyBorder="1" applyAlignment="1" applyProtection="1">
      <alignment horizontal="left" vertical="top" wrapText="1"/>
      <protection hidden="1"/>
    </xf>
    <xf numFmtId="49" fontId="17" fillId="2" borderId="1" xfId="0" applyNumberFormat="1" applyFont="1" applyFill="1" applyBorder="1" applyAlignment="1" applyProtection="1">
      <alignment horizontal="left" vertical="top" shrinkToFit="1"/>
      <protection hidden="1"/>
    </xf>
    <xf numFmtId="49" fontId="17" fillId="2" borderId="1" xfId="0" applyNumberFormat="1" applyFont="1" applyFill="1" applyBorder="1" applyAlignment="1" applyProtection="1">
      <alignment horizontal="left" vertical="top" wrapText="1" shrinkToFit="1"/>
      <protection hidden="1"/>
    </xf>
    <xf numFmtId="0" fontId="17" fillId="0" borderId="1" xfId="1" quotePrefix="1" applyNumberFormat="1" applyFont="1" applyBorder="1" applyAlignment="1">
      <alignment vertical="center" wrapText="1"/>
    </xf>
    <xf numFmtId="0" fontId="17" fillId="0" borderId="1" xfId="1" applyNumberFormat="1" applyFont="1" applyBorder="1" applyAlignment="1">
      <alignment horizontal="center" vertical="center" wrapText="1"/>
    </xf>
    <xf numFmtId="3" fontId="17" fillId="0" borderId="1" xfId="1" quotePrefix="1" applyNumberFormat="1" applyFont="1" applyBorder="1" applyAlignment="1">
      <alignment horizontal="center" vertical="center" wrapText="1"/>
    </xf>
    <xf numFmtId="0" fontId="20" fillId="0" borderId="1" xfId="0" applyFont="1" applyBorder="1"/>
    <xf numFmtId="3" fontId="21" fillId="2" borderId="1" xfId="0" applyNumberFormat="1" applyFont="1" applyFill="1" applyBorder="1" applyAlignment="1" applyProtection="1">
      <alignment horizontal="right" vertical="top" shrinkToFit="1"/>
      <protection hidden="1"/>
    </xf>
    <xf numFmtId="2" fontId="20" fillId="2" borderId="1" xfId="4" applyNumberFormat="1" applyFont="1" applyFill="1" applyBorder="1"/>
    <xf numFmtId="3" fontId="21" fillId="0" borderId="1" xfId="0" applyNumberFormat="1" applyFont="1" applyFill="1" applyBorder="1" applyAlignment="1" applyProtection="1">
      <alignment horizontal="right" vertical="top" shrinkToFit="1"/>
      <protection hidden="1"/>
    </xf>
    <xf numFmtId="2" fontId="22" fillId="0" borderId="1" xfId="4" applyNumberFormat="1" applyFont="1" applyBorder="1"/>
    <xf numFmtId="0" fontId="22" fillId="0" borderId="0" xfId="0" applyFont="1"/>
    <xf numFmtId="3" fontId="16" fillId="0" borderId="1" xfId="0" applyNumberFormat="1" applyFont="1" applyFill="1" applyBorder="1" applyAlignment="1" applyProtection="1">
      <alignment horizontal="right" vertical="top" shrinkToFit="1"/>
      <protection locked="0"/>
    </xf>
    <xf numFmtId="2" fontId="20" fillId="2" borderId="1" xfId="4" applyNumberFormat="1" applyFont="1" applyFill="1" applyBorder="1" applyAlignment="1">
      <alignment horizontal="center" vertical="center"/>
    </xf>
    <xf numFmtId="2" fontId="20" fillId="2" borderId="1" xfId="0" applyNumberFormat="1" applyFont="1" applyFill="1" applyBorder="1"/>
    <xf numFmtId="2" fontId="20" fillId="6" borderId="1" xfId="0" applyNumberFormat="1" applyFont="1" applyFill="1" applyBorder="1"/>
    <xf numFmtId="0" fontId="20" fillId="2" borderId="1" xfId="0" applyFont="1" applyFill="1" applyBorder="1" applyAlignment="1">
      <alignment horizontal="center" vertical="center" wrapText="1"/>
    </xf>
    <xf numFmtId="3" fontId="20" fillId="2" borderId="1" xfId="0" applyNumberFormat="1" applyFont="1" applyFill="1" applyBorder="1" applyAlignment="1">
      <alignment horizontal="center" vertical="center"/>
    </xf>
    <xf numFmtId="4" fontId="20" fillId="2" borderId="1" xfId="0" applyNumberFormat="1" applyFont="1" applyFill="1" applyBorder="1" applyAlignment="1">
      <alignment horizontal="center" vertical="center"/>
    </xf>
    <xf numFmtId="3" fontId="21" fillId="0" borderId="1" xfId="0" applyNumberFormat="1" applyFont="1" applyFill="1" applyBorder="1" applyAlignment="1" applyProtection="1">
      <alignment horizontal="center" vertical="center" shrinkToFit="1"/>
      <protection hidden="1"/>
    </xf>
    <xf numFmtId="4" fontId="22" fillId="0" borderId="1" xfId="0" applyNumberFormat="1" applyFont="1" applyBorder="1" applyAlignment="1">
      <alignment horizontal="center" vertical="center"/>
    </xf>
    <xf numFmtId="2" fontId="20" fillId="0" borderId="1" xfId="0" applyNumberFormat="1" applyFont="1" applyBorder="1"/>
    <xf numFmtId="3" fontId="16" fillId="0" borderId="1" xfId="0" applyNumberFormat="1" applyFont="1" applyFill="1" applyBorder="1" applyAlignment="1" applyProtection="1">
      <alignment horizontal="center" vertical="center" shrinkToFit="1"/>
      <protection locked="0"/>
    </xf>
    <xf numFmtId="3" fontId="21" fillId="2" borderId="1" xfId="0" applyNumberFormat="1" applyFont="1" applyFill="1" applyBorder="1" applyAlignment="1" applyProtection="1">
      <alignment horizontal="center" vertical="center" shrinkToFit="1"/>
      <protection hidden="1"/>
    </xf>
    <xf numFmtId="4" fontId="22" fillId="2" borderId="1" xfId="0" applyNumberFormat="1" applyFont="1" applyFill="1" applyBorder="1" applyAlignment="1">
      <alignment horizontal="center" vertical="center"/>
    </xf>
    <xf numFmtId="0" fontId="22" fillId="0" borderId="1" xfId="0" applyFont="1" applyBorder="1" applyAlignment="1">
      <alignment horizontal="center" wrapText="1"/>
    </xf>
    <xf numFmtId="0" fontId="23" fillId="2"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0" xfId="0" applyFont="1" applyAlignment="1">
      <alignment horizontal="center" vertical="center"/>
    </xf>
    <xf numFmtId="3" fontId="22" fillId="0" borderId="0" xfId="0" applyNumberFormat="1" applyFont="1" applyAlignment="1">
      <alignment horizontal="center" vertical="center"/>
    </xf>
    <xf numFmtId="0" fontId="24" fillId="0" borderId="0" xfId="0" applyFont="1" applyAlignment="1">
      <alignment vertical="center"/>
    </xf>
    <xf numFmtId="0" fontId="25" fillId="0" borderId="0" xfId="0" applyFont="1" applyAlignment="1">
      <alignment horizontal="center" vertical="center"/>
    </xf>
    <xf numFmtId="0" fontId="28" fillId="0" borderId="1" xfId="0" applyFont="1" applyBorder="1" applyAlignment="1">
      <alignment vertical="center" wrapText="1"/>
    </xf>
    <xf numFmtId="4" fontId="28" fillId="0" borderId="1" xfId="0" applyNumberFormat="1" applyFont="1" applyBorder="1" applyAlignment="1">
      <alignment vertical="center"/>
    </xf>
    <xf numFmtId="0" fontId="29" fillId="0" borderId="1" xfId="0" applyFont="1" applyBorder="1" applyAlignment="1">
      <alignment horizontal="right" vertical="center" wrapText="1"/>
    </xf>
    <xf numFmtId="4" fontId="29" fillId="0" borderId="1" xfId="0" applyNumberFormat="1" applyFont="1" applyBorder="1" applyAlignment="1">
      <alignment vertical="center"/>
    </xf>
    <xf numFmtId="0" fontId="28" fillId="6" borderId="0" xfId="0" applyFont="1" applyFill="1"/>
    <xf numFmtId="0" fontId="31" fillId="0" borderId="0" xfId="0" applyFont="1" applyBorder="1" applyAlignment="1">
      <alignment horizontal="right" vertical="center" wrapText="1"/>
    </xf>
    <xf numFmtId="4" fontId="31" fillId="0" borderId="15" xfId="0" applyNumberFormat="1" applyFont="1" applyBorder="1" applyAlignment="1">
      <alignment vertical="center"/>
    </xf>
    <xf numFmtId="4" fontId="30" fillId="6" borderId="1" xfId="0" applyNumberFormat="1" applyFont="1" applyFill="1" applyBorder="1" applyAlignment="1">
      <alignment horizontal="center"/>
    </xf>
    <xf numFmtId="4" fontId="30" fillId="6" borderId="1" xfId="0" applyNumberFormat="1" applyFont="1" applyFill="1" applyBorder="1" applyAlignment="1">
      <alignment horizontal="center" wrapText="1"/>
    </xf>
    <xf numFmtId="4" fontId="8" fillId="6" borderId="36" xfId="0" applyNumberFormat="1" applyFont="1" applyFill="1" applyBorder="1"/>
    <xf numFmtId="4" fontId="28" fillId="7" borderId="1" xfId="0" applyNumberFormat="1" applyFont="1" applyFill="1" applyBorder="1" applyAlignment="1">
      <alignment vertical="center"/>
    </xf>
    <xf numFmtId="4" fontId="0" fillId="7" borderId="0" xfId="0" applyNumberFormat="1" applyFill="1"/>
    <xf numFmtId="0" fontId="32" fillId="7" borderId="0" xfId="0" applyFont="1" applyFill="1"/>
    <xf numFmtId="4" fontId="28" fillId="8" borderId="1" xfId="0" applyNumberFormat="1" applyFont="1" applyFill="1" applyBorder="1" applyAlignment="1">
      <alignment vertical="center"/>
    </xf>
    <xf numFmtId="0" fontId="0" fillId="8" borderId="0" xfId="0" applyFill="1"/>
    <xf numFmtId="4" fontId="0" fillId="9" borderId="0" xfId="0" applyNumberFormat="1" applyFill="1"/>
    <xf numFmtId="3" fontId="0" fillId="9" borderId="0" xfId="0" applyNumberFormat="1" applyFill="1"/>
    <xf numFmtId="4" fontId="28" fillId="9" borderId="1" xfId="0" applyNumberFormat="1" applyFont="1" applyFill="1" applyBorder="1" applyAlignment="1">
      <alignment vertical="center"/>
    </xf>
    <xf numFmtId="4" fontId="0" fillId="7" borderId="0" xfId="0" applyNumberFormat="1"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xf numFmtId="0" fontId="0" fillId="10" borderId="0" xfId="0" applyFill="1" applyAlignment="1">
      <alignment horizontal="center"/>
    </xf>
    <xf numFmtId="4" fontId="28" fillId="10" borderId="1" xfId="0" applyNumberFormat="1" applyFont="1" applyFill="1" applyBorder="1" applyAlignment="1">
      <alignment vertical="center"/>
    </xf>
    <xf numFmtId="0" fontId="32" fillId="8" borderId="0" xfId="0" applyFont="1" applyFill="1"/>
    <xf numFmtId="0" fontId="32" fillId="9" borderId="0" xfId="0" applyFont="1" applyFill="1"/>
    <xf numFmtId="0" fontId="32" fillId="10" borderId="0" xfId="0" applyFont="1" applyFill="1"/>
    <xf numFmtId="0" fontId="12" fillId="11" borderId="0" xfId="0" applyFont="1" applyFill="1"/>
    <xf numFmtId="4" fontId="29" fillId="6" borderId="1" xfId="0" applyNumberFormat="1" applyFont="1" applyFill="1" applyBorder="1" applyAlignment="1">
      <alignment vertical="center"/>
    </xf>
    <xf numFmtId="4" fontId="33" fillId="11" borderId="15" xfId="0" applyNumberFormat="1" applyFont="1" applyFill="1" applyBorder="1" applyAlignment="1">
      <alignment vertical="center"/>
    </xf>
    <xf numFmtId="0" fontId="32" fillId="11" borderId="0" xfId="0" applyFont="1" applyFill="1"/>
    <xf numFmtId="4" fontId="32" fillId="11" borderId="0" xfId="0" applyNumberFormat="1" applyFont="1" applyFill="1"/>
    <xf numFmtId="0" fontId="34" fillId="0" borderId="0" xfId="0" applyFont="1" applyBorder="1"/>
    <xf numFmtId="0" fontId="34" fillId="0" borderId="0" xfId="0" applyFont="1"/>
    <xf numFmtId="0" fontId="8" fillId="6" borderId="1" xfId="0" applyNumberFormat="1" applyFont="1" applyFill="1" applyBorder="1" applyAlignment="1">
      <alignment horizontal="center"/>
    </xf>
    <xf numFmtId="0" fontId="9" fillId="5" borderId="15" xfId="0" applyFont="1" applyFill="1" applyBorder="1" applyAlignment="1">
      <alignment vertical="top"/>
    </xf>
    <xf numFmtId="0" fontId="9" fillId="5" borderId="16" xfId="0" applyFont="1" applyFill="1" applyBorder="1" applyAlignment="1">
      <alignment vertical="top"/>
    </xf>
    <xf numFmtId="0" fontId="9" fillId="5" borderId="2" xfId="0" applyFont="1" applyFill="1" applyBorder="1" applyAlignment="1">
      <alignment vertical="top"/>
    </xf>
    <xf numFmtId="0" fontId="9" fillId="5" borderId="15" xfId="0" applyFont="1" applyFill="1" applyBorder="1" applyAlignment="1">
      <alignment horizontal="left" wrapText="1"/>
    </xf>
    <xf numFmtId="0" fontId="9" fillId="5" borderId="16" xfId="0" applyFont="1" applyFill="1" applyBorder="1" applyAlignment="1">
      <alignment horizontal="left" wrapText="1"/>
    </xf>
    <xf numFmtId="0" fontId="9" fillId="5" borderId="2" xfId="0" applyFont="1" applyFill="1" applyBorder="1" applyAlignment="1">
      <alignment horizontal="left" wrapText="1"/>
    </xf>
    <xf numFmtId="0" fontId="9" fillId="5" borderId="9" xfId="0" applyFont="1" applyFill="1" applyBorder="1" applyAlignment="1">
      <alignment horizontal="left" wrapText="1"/>
    </xf>
    <xf numFmtId="0" fontId="9" fillId="5" borderId="10" xfId="0" applyFont="1" applyFill="1" applyBorder="1" applyAlignment="1">
      <alignment horizontal="left" wrapText="1"/>
    </xf>
    <xf numFmtId="0" fontId="9" fillId="5" borderId="11" xfId="0" applyFont="1" applyFill="1" applyBorder="1" applyAlignment="1">
      <alignment horizontal="left" wrapText="1"/>
    </xf>
    <xf numFmtId="0" fontId="9" fillId="5" borderId="12" xfId="0" applyFont="1" applyFill="1" applyBorder="1" applyAlignment="1">
      <alignment horizontal="left" wrapText="1"/>
    </xf>
    <xf numFmtId="0" fontId="9" fillId="5" borderId="13" xfId="0" applyFont="1" applyFill="1" applyBorder="1" applyAlignment="1">
      <alignment horizontal="left" wrapText="1"/>
    </xf>
    <xf numFmtId="0" fontId="9" fillId="5" borderId="14" xfId="0" applyFont="1" applyFill="1" applyBorder="1" applyAlignment="1">
      <alignment horizontal="left" wrapText="1"/>
    </xf>
    <xf numFmtId="4" fontId="30" fillId="6" borderId="15" xfId="0" applyNumberFormat="1" applyFont="1" applyFill="1" applyBorder="1" applyAlignment="1">
      <alignment horizontal="center"/>
    </xf>
    <xf numFmtId="4" fontId="30" fillId="6" borderId="16" xfId="0" applyNumberFormat="1" applyFont="1" applyFill="1" applyBorder="1" applyAlignment="1">
      <alignment horizontal="center"/>
    </xf>
    <xf numFmtId="4" fontId="30" fillId="6" borderId="2" xfId="0" applyNumberFormat="1" applyFont="1" applyFill="1" applyBorder="1" applyAlignment="1">
      <alignment horizontal="center"/>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10" fillId="5" borderId="15" xfId="0" applyFont="1" applyFill="1" applyBorder="1" applyAlignment="1">
      <alignment horizontal="left" wrapText="1"/>
    </xf>
    <xf numFmtId="0" fontId="10" fillId="5" borderId="16" xfId="0" applyFont="1" applyFill="1" applyBorder="1" applyAlignment="1">
      <alignment horizontal="left" wrapText="1"/>
    </xf>
    <xf numFmtId="0" fontId="10" fillId="5" borderId="2" xfId="0" applyFont="1" applyFill="1" applyBorder="1" applyAlignment="1">
      <alignment horizontal="left" wrapText="1"/>
    </xf>
    <xf numFmtId="0" fontId="9" fillId="5" borderId="15" xfId="0" applyFont="1" applyFill="1" applyBorder="1" applyAlignment="1">
      <alignment horizontal="left"/>
    </xf>
    <xf numFmtId="0" fontId="9" fillId="5" borderId="16" xfId="0" applyFont="1" applyFill="1" applyBorder="1" applyAlignment="1">
      <alignment horizontal="left"/>
    </xf>
    <xf numFmtId="0" fontId="9" fillId="5" borderId="2" xfId="0" applyFont="1" applyFill="1" applyBorder="1" applyAlignment="1">
      <alignment horizontal="left"/>
    </xf>
    <xf numFmtId="0" fontId="7" fillId="2" borderId="0"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49" xfId="0" applyFont="1" applyBorder="1" applyAlignment="1">
      <alignment horizontal="center"/>
    </xf>
    <xf numFmtId="0" fontId="5" fillId="0" borderId="0" xfId="0" applyFont="1" applyBorder="1" applyAlignment="1">
      <alignment horizontal="center"/>
    </xf>
    <xf numFmtId="0" fontId="24" fillId="0" borderId="0" xfId="0" applyFont="1" applyBorder="1" applyAlignment="1">
      <alignment horizontal="center"/>
    </xf>
    <xf numFmtId="3" fontId="8" fillId="6" borderId="6" xfId="1" quotePrefix="1" applyNumberFormat="1" applyFont="1" applyFill="1" applyBorder="1" applyAlignment="1">
      <alignment horizontal="center" vertical="center" wrapText="1"/>
    </xf>
    <xf numFmtId="3" fontId="8" fillId="6" borderId="3" xfId="1" quotePrefix="1" applyNumberFormat="1" applyFont="1" applyFill="1" applyBorder="1" applyAlignment="1">
      <alignment horizontal="center" vertical="center" wrapText="1"/>
    </xf>
    <xf numFmtId="0" fontId="8" fillId="6" borderId="6" xfId="1" applyNumberFormat="1" applyFont="1" applyFill="1" applyBorder="1" applyAlignment="1">
      <alignment horizontal="center" vertical="center" wrapText="1"/>
    </xf>
    <xf numFmtId="0" fontId="8" fillId="6" borderId="3" xfId="1" applyNumberFormat="1" applyFont="1" applyFill="1" applyBorder="1" applyAlignment="1">
      <alignment horizontal="center" vertical="center" wrapText="1"/>
    </xf>
    <xf numFmtId="0" fontId="7" fillId="5" borderId="9" xfId="0" applyFont="1" applyFill="1" applyBorder="1" applyAlignment="1">
      <alignment horizontal="left" wrapText="1"/>
    </xf>
    <xf numFmtId="0" fontId="7" fillId="5" borderId="10" xfId="0" applyFont="1" applyFill="1" applyBorder="1" applyAlignment="1">
      <alignment horizontal="left" wrapText="1"/>
    </xf>
    <xf numFmtId="0" fontId="7" fillId="5" borderId="11" xfId="0" applyFont="1" applyFill="1" applyBorder="1" applyAlignment="1">
      <alignment horizontal="left" wrapText="1"/>
    </xf>
    <xf numFmtId="0" fontId="7" fillId="5" borderId="12" xfId="0" applyFont="1" applyFill="1" applyBorder="1" applyAlignment="1">
      <alignment horizontal="left" wrapText="1"/>
    </xf>
    <xf numFmtId="0" fontId="7" fillId="5" borderId="13" xfId="0" applyFont="1" applyFill="1" applyBorder="1" applyAlignment="1">
      <alignment horizontal="left" wrapText="1"/>
    </xf>
    <xf numFmtId="0" fontId="7" fillId="5" borderId="14" xfId="0" applyFont="1" applyFill="1" applyBorder="1" applyAlignment="1">
      <alignment horizontal="left" wrapText="1"/>
    </xf>
    <xf numFmtId="3" fontId="17" fillId="0" borderId="1" xfId="1" quotePrefix="1" applyNumberFormat="1" applyFont="1" applyBorder="1" applyAlignment="1">
      <alignment horizontal="center" vertical="center" wrapText="1"/>
    </xf>
    <xf numFmtId="0" fontId="24" fillId="0" borderId="0" xfId="0" applyFont="1" applyAlignment="1">
      <alignment horizontal="center" vertical="center"/>
    </xf>
    <xf numFmtId="0" fontId="24" fillId="7" borderId="13" xfId="0" applyFont="1" applyFill="1" applyBorder="1" applyAlignment="1">
      <alignment horizontal="center" vertical="center"/>
    </xf>
    <xf numFmtId="0" fontId="27" fillId="7" borderId="13" xfId="0" applyFont="1" applyFill="1" applyBorder="1" applyAlignment="1">
      <alignment horizontal="center"/>
    </xf>
    <xf numFmtId="0" fontId="26" fillId="7" borderId="13" xfId="0" applyFont="1" applyFill="1" applyBorder="1" applyAlignment="1">
      <alignment horizontal="center"/>
    </xf>
    <xf numFmtId="0" fontId="17" fillId="0" borderId="1" xfId="1" applyNumberFormat="1" applyFont="1" applyBorder="1" applyAlignment="1">
      <alignment horizontal="center" vertical="center" wrapText="1"/>
    </xf>
    <xf numFmtId="0" fontId="20" fillId="0" borderId="1" xfId="0" applyFont="1" applyBorder="1" applyAlignment="1">
      <alignment horizontal="center" vertical="center"/>
    </xf>
  </cellXfs>
  <cellStyles count="6">
    <cellStyle name="Normal_Podaci" xfId="5" xr:uid="{0F28D05F-F6A9-487C-B472-470B65CE20B3}"/>
    <cellStyle name="Normalno" xfId="0" builtinId="0"/>
    <cellStyle name="Normalno 2" xfId="2" xr:uid="{00000000-0005-0000-0000-000030000000}"/>
    <cellStyle name="Normalno 3" xfId="1" xr:uid="{00000000-0005-0000-0000-00002F000000}"/>
    <cellStyle name="Obično_List1" xfId="3" xr:uid="{00000000-0005-0000-0000-000031000000}"/>
    <cellStyle name="Postotak" xfId="4" builtinId="5"/>
  </cellStyles>
  <dxfs count="4">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colors>
    <mruColors>
      <color rgb="FFFF99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9A30-9467-4171-B045-D7C18AE75E0A}">
  <dimension ref="A1:K343"/>
  <sheetViews>
    <sheetView zoomScale="70" zoomScaleNormal="70" workbookViewId="0">
      <selection activeCell="L29" sqref="L29"/>
    </sheetView>
  </sheetViews>
  <sheetFormatPr defaultRowHeight="14.4" x14ac:dyDescent="0.3"/>
  <cols>
    <col min="1" max="1" width="60.5546875" style="1" customWidth="1"/>
    <col min="2" max="2" width="25.33203125" customWidth="1"/>
    <col min="3" max="3" width="20.109375" customWidth="1"/>
    <col min="4" max="4" width="21" customWidth="1"/>
    <col min="5" max="5" width="26" customWidth="1"/>
    <col min="6" max="6" width="18.109375" customWidth="1"/>
    <col min="7" max="7" width="16.21875" customWidth="1"/>
    <col min="8" max="8" width="12.6640625" customWidth="1"/>
    <col min="9" max="9" width="13.44140625" customWidth="1"/>
    <col min="10" max="10" width="12.5546875" customWidth="1"/>
    <col min="11" max="11" width="13.6640625" customWidth="1"/>
    <col min="12" max="12" width="14" customWidth="1"/>
  </cols>
  <sheetData>
    <row r="1" spans="1:7" x14ac:dyDescent="0.3">
      <c r="A1" s="3"/>
      <c r="B1" s="3"/>
      <c r="C1" s="3"/>
      <c r="D1" s="4"/>
      <c r="E1" s="4"/>
      <c r="F1" s="4"/>
      <c r="G1" s="4"/>
    </row>
    <row r="2" spans="1:7" x14ac:dyDescent="0.3">
      <c r="A2" s="3"/>
      <c r="B2" s="3"/>
      <c r="C2" s="3"/>
      <c r="D2" s="4"/>
      <c r="E2" s="4"/>
      <c r="F2" s="4"/>
      <c r="G2" s="4"/>
    </row>
    <row r="3" spans="1:7" ht="20.399999999999999" x14ac:dyDescent="0.35">
      <c r="A3" s="3"/>
      <c r="B3" s="215" t="s">
        <v>204</v>
      </c>
      <c r="C3" s="215"/>
      <c r="D3" s="215"/>
      <c r="E3" s="215"/>
      <c r="F3" s="215"/>
      <c r="G3" s="215"/>
    </row>
    <row r="4" spans="1:7" ht="20.399999999999999" x14ac:dyDescent="0.35">
      <c r="A4" s="3"/>
      <c r="B4" s="215" t="s">
        <v>203</v>
      </c>
      <c r="C4" s="215"/>
      <c r="D4" s="215"/>
      <c r="E4" s="215"/>
      <c r="F4" s="215"/>
      <c r="G4" s="215"/>
    </row>
    <row r="5" spans="1:7" ht="20.399999999999999" x14ac:dyDescent="0.35">
      <c r="A5" s="3"/>
      <c r="B5" s="178"/>
      <c r="C5" s="215" t="s">
        <v>190</v>
      </c>
      <c r="D5" s="215"/>
      <c r="E5" s="215"/>
      <c r="F5" s="179"/>
      <c r="G5" s="179"/>
    </row>
    <row r="6" spans="1:7" x14ac:dyDescent="0.3">
      <c r="A6" s="3"/>
      <c r="B6" s="3"/>
      <c r="C6" s="3"/>
      <c r="D6" s="4"/>
      <c r="E6" s="4"/>
      <c r="F6" s="4"/>
      <c r="G6" s="4"/>
    </row>
    <row r="7" spans="1:7" x14ac:dyDescent="0.3">
      <c r="A7" s="208" t="s">
        <v>90</v>
      </c>
      <c r="B7" s="208"/>
      <c r="C7" s="208"/>
      <c r="D7" s="208"/>
      <c r="E7" s="208"/>
      <c r="F7" s="208"/>
      <c r="G7" s="208"/>
    </row>
    <row r="8" spans="1:7" x14ac:dyDescent="0.3">
      <c r="A8" s="25"/>
      <c r="B8" s="26"/>
      <c r="C8" s="5"/>
      <c r="D8" s="5"/>
      <c r="E8" s="5"/>
      <c r="F8" s="6"/>
      <c r="G8" s="6"/>
    </row>
    <row r="9" spans="1:7" x14ac:dyDescent="0.3">
      <c r="A9" s="27"/>
      <c r="B9" s="218" t="s">
        <v>77</v>
      </c>
      <c r="C9" s="216" t="s">
        <v>78</v>
      </c>
      <c r="D9" s="216" t="s">
        <v>79</v>
      </c>
      <c r="E9" s="216" t="s">
        <v>80</v>
      </c>
      <c r="F9" s="216" t="s">
        <v>81</v>
      </c>
      <c r="G9" s="216" t="s">
        <v>81</v>
      </c>
    </row>
    <row r="10" spans="1:7" x14ac:dyDescent="0.3">
      <c r="A10" s="28" t="s">
        <v>0</v>
      </c>
      <c r="B10" s="219"/>
      <c r="C10" s="217"/>
      <c r="D10" s="217"/>
      <c r="E10" s="217"/>
      <c r="F10" s="217"/>
      <c r="G10" s="217"/>
    </row>
    <row r="11" spans="1:7" x14ac:dyDescent="0.3">
      <c r="A11" s="28" t="s">
        <v>1</v>
      </c>
      <c r="B11" s="29">
        <v>6524996.0899999999</v>
      </c>
      <c r="C11" s="30">
        <v>7301500</v>
      </c>
      <c r="D11" s="30">
        <v>7301500</v>
      </c>
      <c r="E11" s="30">
        <v>7429450.9699999997</v>
      </c>
      <c r="F11" s="28">
        <v>113.86</v>
      </c>
      <c r="G11" s="28">
        <v>101.75</v>
      </c>
    </row>
    <row r="12" spans="1:7" ht="28.2" x14ac:dyDescent="0.3">
      <c r="A12" s="8" t="s">
        <v>2</v>
      </c>
      <c r="B12" s="9">
        <v>5370912.5499999998</v>
      </c>
      <c r="C12" s="10">
        <v>5834600</v>
      </c>
      <c r="D12" s="10">
        <v>5834600</v>
      </c>
      <c r="E12" s="10">
        <v>5991511.0700000003</v>
      </c>
      <c r="F12" s="11">
        <v>111.55</v>
      </c>
      <c r="G12" s="11">
        <v>102.69</v>
      </c>
    </row>
    <row r="13" spans="1:7" x14ac:dyDescent="0.3">
      <c r="A13" s="12" t="s">
        <v>3</v>
      </c>
      <c r="B13" s="13">
        <v>500865.25</v>
      </c>
      <c r="C13" s="14">
        <v>490000</v>
      </c>
      <c r="D13" s="14">
        <v>490000</v>
      </c>
      <c r="E13" s="14">
        <v>489910.72</v>
      </c>
      <c r="F13" s="12">
        <v>97.81</v>
      </c>
      <c r="G13" s="12">
        <v>99.98</v>
      </c>
    </row>
    <row r="14" spans="1:7" x14ac:dyDescent="0.3">
      <c r="A14" s="7" t="s">
        <v>4</v>
      </c>
      <c r="B14" s="15">
        <v>500865.25</v>
      </c>
      <c r="C14" s="16">
        <v>490000</v>
      </c>
      <c r="D14" s="16">
        <v>490000</v>
      </c>
      <c r="E14" s="16">
        <v>489910.72</v>
      </c>
      <c r="F14" s="7">
        <v>97.81</v>
      </c>
      <c r="G14" s="7">
        <v>99.98</v>
      </c>
    </row>
    <row r="15" spans="1:7" x14ac:dyDescent="0.3">
      <c r="A15" s="7" t="s">
        <v>5</v>
      </c>
      <c r="B15" s="15">
        <v>497308.6</v>
      </c>
      <c r="C15" s="16">
        <v>486200</v>
      </c>
      <c r="D15" s="16">
        <v>486200</v>
      </c>
      <c r="E15" s="16">
        <v>486110.62</v>
      </c>
      <c r="F15" s="7">
        <v>97.75</v>
      </c>
      <c r="G15" s="7">
        <v>99.98</v>
      </c>
    </row>
    <row r="16" spans="1:7" x14ac:dyDescent="0.3">
      <c r="A16" s="7" t="s">
        <v>6</v>
      </c>
      <c r="B16" s="15">
        <v>10346.5</v>
      </c>
      <c r="C16" s="16">
        <v>16000</v>
      </c>
      <c r="D16" s="16">
        <v>16000</v>
      </c>
      <c r="E16" s="16">
        <v>15915.58</v>
      </c>
      <c r="F16" s="7">
        <v>153.83000000000001</v>
      </c>
      <c r="G16" s="7">
        <v>99.47</v>
      </c>
    </row>
    <row r="17" spans="1:7" x14ac:dyDescent="0.3">
      <c r="A17" s="7" t="s">
        <v>7</v>
      </c>
      <c r="B17" s="15">
        <v>4609</v>
      </c>
      <c r="C17" s="7">
        <v>0</v>
      </c>
      <c r="D17" s="7">
        <v>0</v>
      </c>
      <c r="E17" s="16">
        <v>14515.58</v>
      </c>
      <c r="F17" s="7">
        <v>314.94</v>
      </c>
      <c r="G17" s="7">
        <v>0</v>
      </c>
    </row>
    <row r="18" spans="1:7" x14ac:dyDescent="0.3">
      <c r="A18" s="7" t="s">
        <v>8</v>
      </c>
      <c r="B18" s="15">
        <v>5737.5</v>
      </c>
      <c r="C18" s="7">
        <v>0</v>
      </c>
      <c r="D18" s="7">
        <v>0</v>
      </c>
      <c r="E18" s="16">
        <v>1400</v>
      </c>
      <c r="F18" s="7">
        <v>24.4</v>
      </c>
      <c r="G18" s="7">
        <v>0</v>
      </c>
    </row>
    <row r="19" spans="1:7" x14ac:dyDescent="0.3">
      <c r="A19" s="7" t="s">
        <v>9</v>
      </c>
      <c r="B19" s="15">
        <v>253400</v>
      </c>
      <c r="C19" s="16">
        <v>256500</v>
      </c>
      <c r="D19" s="16">
        <v>256500</v>
      </c>
      <c r="E19" s="16">
        <v>256499.6</v>
      </c>
      <c r="F19" s="7">
        <v>101.22</v>
      </c>
      <c r="G19" s="7">
        <v>100</v>
      </c>
    </row>
    <row r="20" spans="1:7" x14ac:dyDescent="0.3">
      <c r="A20" s="7" t="s">
        <v>10</v>
      </c>
      <c r="B20" s="15">
        <v>105484.75</v>
      </c>
      <c r="C20" s="7">
        <v>0</v>
      </c>
      <c r="D20" s="7">
        <v>0</v>
      </c>
      <c r="E20" s="16">
        <v>70364.91</v>
      </c>
      <c r="F20" s="7">
        <v>66.709999999999994</v>
      </c>
      <c r="G20" s="7">
        <v>0</v>
      </c>
    </row>
    <row r="21" spans="1:7" x14ac:dyDescent="0.3">
      <c r="A21" s="7" t="s">
        <v>11</v>
      </c>
      <c r="B21" s="15">
        <v>131653.20000000001</v>
      </c>
      <c r="C21" s="7">
        <v>0</v>
      </c>
      <c r="D21" s="7">
        <v>0</v>
      </c>
      <c r="E21" s="16">
        <v>165743.79999999999</v>
      </c>
      <c r="F21" s="7">
        <v>125.89</v>
      </c>
      <c r="G21" s="7">
        <v>0</v>
      </c>
    </row>
    <row r="22" spans="1:7" x14ac:dyDescent="0.3">
      <c r="A22" s="7" t="s">
        <v>12</v>
      </c>
      <c r="B22" s="15">
        <v>16262.05</v>
      </c>
      <c r="C22" s="7">
        <v>0</v>
      </c>
      <c r="D22" s="7">
        <v>0</v>
      </c>
      <c r="E22" s="16">
        <v>17873.77</v>
      </c>
      <c r="F22" s="7">
        <v>109.91</v>
      </c>
      <c r="G22" s="7">
        <v>0</v>
      </c>
    </row>
    <row r="23" spans="1:7" x14ac:dyDescent="0.3">
      <c r="A23" s="7" t="s">
        <v>13</v>
      </c>
      <c r="B23" s="17">
        <v>0</v>
      </c>
      <c r="C23" s="7">
        <v>0</v>
      </c>
      <c r="D23" s="7">
        <v>0</v>
      </c>
      <c r="E23" s="7">
        <v>819.62</v>
      </c>
      <c r="F23" s="7">
        <v>0</v>
      </c>
      <c r="G23" s="7">
        <v>0</v>
      </c>
    </row>
    <row r="24" spans="1:7" x14ac:dyDescent="0.3">
      <c r="A24" s="7" t="s">
        <v>14</v>
      </c>
      <c r="B24" s="17">
        <v>0</v>
      </c>
      <c r="C24" s="7">
        <v>0</v>
      </c>
      <c r="D24" s="7">
        <v>0</v>
      </c>
      <c r="E24" s="16">
        <v>1697.5</v>
      </c>
      <c r="F24" s="7">
        <v>0</v>
      </c>
      <c r="G24" s="7">
        <v>0</v>
      </c>
    </row>
    <row r="25" spans="1:7" x14ac:dyDescent="0.3">
      <c r="A25" s="7" t="s">
        <v>15</v>
      </c>
      <c r="B25" s="15">
        <v>208200</v>
      </c>
      <c r="C25" s="16">
        <v>191300</v>
      </c>
      <c r="D25" s="16">
        <v>191300</v>
      </c>
      <c r="E25" s="16">
        <v>191295.14</v>
      </c>
      <c r="F25" s="7">
        <v>91.88</v>
      </c>
      <c r="G25" s="7">
        <v>100</v>
      </c>
    </row>
    <row r="26" spans="1:7" x14ac:dyDescent="0.3">
      <c r="A26" s="7" t="s">
        <v>16</v>
      </c>
      <c r="B26" s="15">
        <v>35064.36</v>
      </c>
      <c r="C26" s="7">
        <v>0</v>
      </c>
      <c r="D26" s="7">
        <v>0</v>
      </c>
      <c r="E26" s="16">
        <v>42656.21</v>
      </c>
      <c r="F26" s="7">
        <v>121.65</v>
      </c>
      <c r="G26" s="7">
        <v>0</v>
      </c>
    </row>
    <row r="27" spans="1:7" x14ac:dyDescent="0.3">
      <c r="A27" s="7" t="s">
        <v>17</v>
      </c>
      <c r="B27" s="15">
        <v>48716.68</v>
      </c>
      <c r="C27" s="7">
        <v>0</v>
      </c>
      <c r="D27" s="7">
        <v>0</v>
      </c>
      <c r="E27" s="16">
        <v>35831.089999999997</v>
      </c>
      <c r="F27" s="7">
        <v>73.55</v>
      </c>
      <c r="G27" s="7">
        <v>0</v>
      </c>
    </row>
    <row r="28" spans="1:7" x14ac:dyDescent="0.3">
      <c r="A28" s="7" t="s">
        <v>18</v>
      </c>
      <c r="B28" s="15">
        <v>56244.07</v>
      </c>
      <c r="C28" s="7">
        <v>0</v>
      </c>
      <c r="D28" s="7">
        <v>0</v>
      </c>
      <c r="E28" s="16">
        <v>53718.49</v>
      </c>
      <c r="F28" s="7">
        <v>95.51</v>
      </c>
      <c r="G28" s="7">
        <v>0</v>
      </c>
    </row>
    <row r="29" spans="1:7" x14ac:dyDescent="0.3">
      <c r="A29" s="7" t="s">
        <v>19</v>
      </c>
      <c r="B29" s="15">
        <v>16150</v>
      </c>
      <c r="C29" s="7">
        <v>0</v>
      </c>
      <c r="D29" s="7">
        <v>0</v>
      </c>
      <c r="E29" s="16">
        <v>10400</v>
      </c>
      <c r="F29" s="7">
        <v>64.400000000000006</v>
      </c>
      <c r="G29" s="7">
        <v>0</v>
      </c>
    </row>
    <row r="30" spans="1:7" x14ac:dyDescent="0.3">
      <c r="A30" s="7" t="s">
        <v>20</v>
      </c>
      <c r="B30" s="17">
        <v>824.89</v>
      </c>
      <c r="C30" s="7">
        <v>0</v>
      </c>
      <c r="D30" s="7">
        <v>0</v>
      </c>
      <c r="E30" s="7">
        <v>0</v>
      </c>
      <c r="F30" s="7">
        <v>0</v>
      </c>
      <c r="G30" s="7">
        <v>0</v>
      </c>
    </row>
    <row r="31" spans="1:7" x14ac:dyDescent="0.3">
      <c r="A31" s="7" t="s">
        <v>21</v>
      </c>
      <c r="B31" s="15">
        <v>7500</v>
      </c>
      <c r="C31" s="7">
        <v>0</v>
      </c>
      <c r="D31" s="7">
        <v>0</v>
      </c>
      <c r="E31" s="16">
        <v>9000</v>
      </c>
      <c r="F31" s="7">
        <v>120</v>
      </c>
      <c r="G31" s="7">
        <v>0</v>
      </c>
    </row>
    <row r="32" spans="1:7" x14ac:dyDescent="0.3">
      <c r="A32" s="7" t="s">
        <v>22</v>
      </c>
      <c r="B32" s="15">
        <v>43700</v>
      </c>
      <c r="C32" s="7">
        <v>0</v>
      </c>
      <c r="D32" s="7">
        <v>0</v>
      </c>
      <c r="E32" s="16">
        <v>39689.35</v>
      </c>
      <c r="F32" s="7">
        <v>90.82</v>
      </c>
      <c r="G32" s="7">
        <v>0</v>
      </c>
    </row>
    <row r="33" spans="1:7" x14ac:dyDescent="0.3">
      <c r="A33" s="7" t="s">
        <v>23</v>
      </c>
      <c r="B33" s="15">
        <v>25362.1</v>
      </c>
      <c r="C33" s="16">
        <v>22400</v>
      </c>
      <c r="D33" s="16">
        <v>22400</v>
      </c>
      <c r="E33" s="16">
        <v>22400.3</v>
      </c>
      <c r="F33" s="7">
        <v>88.32</v>
      </c>
      <c r="G33" s="7">
        <v>100</v>
      </c>
    </row>
    <row r="34" spans="1:7" x14ac:dyDescent="0.3">
      <c r="A34" s="7" t="s">
        <v>24</v>
      </c>
      <c r="B34" s="15">
        <v>14361.36</v>
      </c>
      <c r="C34" s="7">
        <v>0</v>
      </c>
      <c r="D34" s="7">
        <v>0</v>
      </c>
      <c r="E34" s="16">
        <v>13314.1</v>
      </c>
      <c r="F34" s="7">
        <v>92.71</v>
      </c>
      <c r="G34" s="7">
        <v>0</v>
      </c>
    </row>
    <row r="35" spans="1:7" x14ac:dyDescent="0.3">
      <c r="A35" s="7" t="s">
        <v>25</v>
      </c>
      <c r="B35" s="15">
        <v>9600.74</v>
      </c>
      <c r="C35" s="7">
        <v>0</v>
      </c>
      <c r="D35" s="7">
        <v>0</v>
      </c>
      <c r="E35" s="16">
        <v>5560</v>
      </c>
      <c r="F35" s="7">
        <v>57.91</v>
      </c>
      <c r="G35" s="7">
        <v>0</v>
      </c>
    </row>
    <row r="36" spans="1:7" ht="14.4" customHeight="1" x14ac:dyDescent="0.3">
      <c r="A36" s="7" t="s">
        <v>26</v>
      </c>
      <c r="B36" s="15">
        <v>1400</v>
      </c>
      <c r="C36" s="7">
        <v>0</v>
      </c>
      <c r="D36" s="7">
        <v>0</v>
      </c>
      <c r="E36" s="16">
        <v>1900</v>
      </c>
      <c r="F36" s="7">
        <v>135.71</v>
      </c>
      <c r="G36" s="7">
        <v>0</v>
      </c>
    </row>
    <row r="37" spans="1:7" x14ac:dyDescent="0.3">
      <c r="A37" s="7" t="s">
        <v>27</v>
      </c>
      <c r="B37" s="17">
        <v>0</v>
      </c>
      <c r="C37" s="7">
        <v>0</v>
      </c>
      <c r="D37" s="7">
        <v>0</v>
      </c>
      <c r="E37" s="16">
        <v>1626.2</v>
      </c>
      <c r="F37" s="7">
        <v>0</v>
      </c>
      <c r="G37" s="7">
        <v>0</v>
      </c>
    </row>
    <row r="38" spans="1:7" x14ac:dyDescent="0.3">
      <c r="A38" s="7" t="s">
        <v>28</v>
      </c>
      <c r="B38" s="15">
        <v>3556.65</v>
      </c>
      <c r="C38" s="16">
        <v>3800</v>
      </c>
      <c r="D38" s="16">
        <v>3800</v>
      </c>
      <c r="E38" s="16">
        <v>3800.1</v>
      </c>
      <c r="F38" s="7">
        <v>106.84</v>
      </c>
      <c r="G38" s="7">
        <v>100</v>
      </c>
    </row>
    <row r="39" spans="1:7" x14ac:dyDescent="0.3">
      <c r="A39" s="7" t="s">
        <v>29</v>
      </c>
      <c r="B39" s="15">
        <v>3556.65</v>
      </c>
      <c r="C39" s="16">
        <v>3800</v>
      </c>
      <c r="D39" s="16">
        <v>3800</v>
      </c>
      <c r="E39" s="16">
        <v>3800.1</v>
      </c>
      <c r="F39" s="7">
        <v>106.84</v>
      </c>
      <c r="G39" s="7">
        <v>100</v>
      </c>
    </row>
    <row r="40" spans="1:7" x14ac:dyDescent="0.3">
      <c r="A40" s="7" t="s">
        <v>30</v>
      </c>
      <c r="B40" s="15">
        <v>3556.65</v>
      </c>
      <c r="C40" s="7">
        <v>0</v>
      </c>
      <c r="D40" s="7">
        <v>0</v>
      </c>
      <c r="E40" s="16">
        <v>3800.1</v>
      </c>
      <c r="F40" s="7">
        <v>106.84</v>
      </c>
      <c r="G40" s="7">
        <v>0</v>
      </c>
    </row>
    <row r="41" spans="1:7" ht="14.4" customHeight="1" x14ac:dyDescent="0.3">
      <c r="A41" s="187" t="s">
        <v>214</v>
      </c>
      <c r="B41" s="188"/>
      <c r="C41" s="188"/>
      <c r="D41" s="188"/>
      <c r="E41" s="188"/>
      <c r="F41" s="188"/>
      <c r="G41" s="189"/>
    </row>
    <row r="42" spans="1:7" ht="31.8" customHeight="1" x14ac:dyDescent="0.3">
      <c r="A42" s="190"/>
      <c r="B42" s="191"/>
      <c r="C42" s="191"/>
      <c r="D42" s="191"/>
      <c r="E42" s="191"/>
      <c r="F42" s="191"/>
      <c r="G42" s="192"/>
    </row>
    <row r="43" spans="1:7" ht="28.2" x14ac:dyDescent="0.3">
      <c r="A43" s="18" t="s">
        <v>31</v>
      </c>
      <c r="B43" s="19"/>
      <c r="C43" s="14">
        <v>115400</v>
      </c>
      <c r="D43" s="14">
        <v>115400</v>
      </c>
      <c r="E43" s="14">
        <v>115400</v>
      </c>
      <c r="F43" s="12"/>
      <c r="G43" s="12">
        <v>100</v>
      </c>
    </row>
    <row r="44" spans="1:7" x14ac:dyDescent="0.3">
      <c r="A44" s="7" t="s">
        <v>4</v>
      </c>
      <c r="B44" s="17"/>
      <c r="C44" s="16">
        <v>115400</v>
      </c>
      <c r="D44" s="16">
        <v>115400</v>
      </c>
      <c r="E44" s="16">
        <v>115400</v>
      </c>
      <c r="F44" s="7"/>
      <c r="G44" s="7">
        <v>100</v>
      </c>
    </row>
    <row r="45" spans="1:7" x14ac:dyDescent="0.3">
      <c r="A45" s="7" t="s">
        <v>5</v>
      </c>
      <c r="B45" s="17">
        <v>0</v>
      </c>
      <c r="C45" s="16">
        <v>115400</v>
      </c>
      <c r="D45" s="16">
        <v>115400</v>
      </c>
      <c r="E45" s="16">
        <v>115400</v>
      </c>
      <c r="F45" s="7">
        <v>0</v>
      </c>
      <c r="G45" s="7">
        <v>100</v>
      </c>
    </row>
    <row r="46" spans="1:7" x14ac:dyDescent="0.3">
      <c r="A46" s="7" t="s">
        <v>15</v>
      </c>
      <c r="B46" s="17">
        <v>0</v>
      </c>
      <c r="C46" s="16">
        <v>115400</v>
      </c>
      <c r="D46" s="16">
        <v>115400</v>
      </c>
      <c r="E46" s="16">
        <v>115400</v>
      </c>
      <c r="F46" s="7">
        <v>0</v>
      </c>
      <c r="G46" s="7">
        <v>100</v>
      </c>
    </row>
    <row r="47" spans="1:7" x14ac:dyDescent="0.3">
      <c r="A47" s="7" t="s">
        <v>17</v>
      </c>
      <c r="B47" s="17">
        <v>0</v>
      </c>
      <c r="C47" s="7">
        <v>0</v>
      </c>
      <c r="D47" s="7">
        <v>0</v>
      </c>
      <c r="E47" s="16">
        <v>115400</v>
      </c>
      <c r="F47" s="7">
        <v>0</v>
      </c>
      <c r="G47" s="7">
        <v>0</v>
      </c>
    </row>
    <row r="48" spans="1:7" ht="33" customHeight="1" x14ac:dyDescent="0.35">
      <c r="A48" s="184" t="s">
        <v>215</v>
      </c>
      <c r="B48" s="185"/>
      <c r="C48" s="185"/>
      <c r="D48" s="185"/>
      <c r="E48" s="185"/>
      <c r="F48" s="185"/>
      <c r="G48" s="186"/>
    </row>
    <row r="49" spans="1:8" x14ac:dyDescent="0.3">
      <c r="A49" s="18" t="s">
        <v>32</v>
      </c>
      <c r="B49" s="13">
        <v>4870047.3</v>
      </c>
      <c r="C49" s="14">
        <v>5229200</v>
      </c>
      <c r="D49" s="14">
        <v>5229200</v>
      </c>
      <c r="E49" s="14">
        <v>5386200.3499999996</v>
      </c>
      <c r="F49" s="12">
        <v>110.6</v>
      </c>
      <c r="G49" s="12">
        <v>103</v>
      </c>
    </row>
    <row r="50" spans="1:8" x14ac:dyDescent="0.3">
      <c r="A50" s="7" t="s">
        <v>33</v>
      </c>
      <c r="B50" s="15">
        <v>4870047.3</v>
      </c>
      <c r="C50" s="16">
        <v>5229200</v>
      </c>
      <c r="D50" s="16">
        <v>5229200</v>
      </c>
      <c r="E50" s="16">
        <v>5386200.3499999996</v>
      </c>
      <c r="F50" s="7">
        <v>110.6</v>
      </c>
      <c r="G50" s="7">
        <v>103</v>
      </c>
      <c r="H50" s="37"/>
    </row>
    <row r="51" spans="1:8" x14ac:dyDescent="0.3">
      <c r="A51" s="7" t="s">
        <v>34</v>
      </c>
      <c r="B51" s="15">
        <v>4763022.58</v>
      </c>
      <c r="C51" s="16">
        <v>5116000</v>
      </c>
      <c r="D51" s="16">
        <v>5116000</v>
      </c>
      <c r="E51" s="16">
        <v>5243395.43</v>
      </c>
      <c r="F51" s="7">
        <v>110.09</v>
      </c>
      <c r="G51" s="7">
        <v>102.49</v>
      </c>
    </row>
    <row r="52" spans="1:8" x14ac:dyDescent="0.3">
      <c r="A52" s="7" t="s">
        <v>35</v>
      </c>
      <c r="B52" s="15">
        <v>3953284.75</v>
      </c>
      <c r="C52" s="16">
        <v>4170000</v>
      </c>
      <c r="D52" s="16">
        <v>4170000</v>
      </c>
      <c r="E52" s="16">
        <v>4306950.1100000003</v>
      </c>
      <c r="F52" s="7">
        <v>108.95</v>
      </c>
      <c r="G52" s="7">
        <v>103.28</v>
      </c>
    </row>
    <row r="53" spans="1:8" x14ac:dyDescent="0.3">
      <c r="A53" s="7" t="s">
        <v>36</v>
      </c>
      <c r="B53" s="15">
        <v>3953284.75</v>
      </c>
      <c r="C53" s="7">
        <v>0</v>
      </c>
      <c r="D53" s="7">
        <v>0</v>
      </c>
      <c r="E53" s="16">
        <v>4306950.1100000003</v>
      </c>
      <c r="F53" s="7">
        <v>108.95</v>
      </c>
      <c r="G53" s="7">
        <v>0</v>
      </c>
    </row>
    <row r="54" spans="1:8" x14ac:dyDescent="0.3">
      <c r="A54" s="7" t="s">
        <v>37</v>
      </c>
      <c r="B54" s="15">
        <v>155488.93</v>
      </c>
      <c r="C54" s="16">
        <v>256000</v>
      </c>
      <c r="D54" s="16">
        <v>256000</v>
      </c>
      <c r="E54" s="16">
        <v>224162.57</v>
      </c>
      <c r="F54" s="7">
        <v>144.16999999999999</v>
      </c>
      <c r="G54" s="7">
        <v>87.56</v>
      </c>
    </row>
    <row r="55" spans="1:8" x14ac:dyDescent="0.3">
      <c r="A55" s="7" t="s">
        <v>38</v>
      </c>
      <c r="B55" s="15">
        <v>155488.93</v>
      </c>
      <c r="C55" s="7">
        <v>0</v>
      </c>
      <c r="D55" s="7">
        <v>0</v>
      </c>
      <c r="E55" s="16">
        <v>224162.57</v>
      </c>
      <c r="F55" s="7">
        <v>144.16999999999999</v>
      </c>
      <c r="G55" s="7">
        <v>0</v>
      </c>
    </row>
    <row r="56" spans="1:8" x14ac:dyDescent="0.3">
      <c r="A56" s="7" t="s">
        <v>39</v>
      </c>
      <c r="B56" s="15">
        <v>654248.9</v>
      </c>
      <c r="C56" s="16">
        <v>690000</v>
      </c>
      <c r="D56" s="16">
        <v>690000</v>
      </c>
      <c r="E56" s="16">
        <v>712282.75</v>
      </c>
      <c r="F56" s="7">
        <v>108.87</v>
      </c>
      <c r="G56" s="7">
        <v>103.23</v>
      </c>
    </row>
    <row r="57" spans="1:8" x14ac:dyDescent="0.3">
      <c r="A57" s="7" t="s">
        <v>40</v>
      </c>
      <c r="B57" s="15">
        <v>654248.9</v>
      </c>
      <c r="C57" s="7">
        <v>0</v>
      </c>
      <c r="D57" s="7">
        <v>0</v>
      </c>
      <c r="E57" s="16">
        <v>712282.75</v>
      </c>
      <c r="F57" s="7">
        <v>108.87</v>
      </c>
      <c r="G57" s="7">
        <v>0</v>
      </c>
    </row>
    <row r="58" spans="1:8" x14ac:dyDescent="0.3">
      <c r="A58" s="7" t="s">
        <v>5</v>
      </c>
      <c r="B58" s="15">
        <v>107024.72</v>
      </c>
      <c r="C58" s="16">
        <v>113200</v>
      </c>
      <c r="D58" s="16">
        <v>113200</v>
      </c>
      <c r="E58" s="16">
        <v>142804.92000000001</v>
      </c>
      <c r="F58" s="7">
        <v>133.43</v>
      </c>
      <c r="G58" s="7">
        <v>126.15</v>
      </c>
    </row>
    <row r="59" spans="1:8" x14ac:dyDescent="0.3">
      <c r="A59" s="7" t="s">
        <v>6</v>
      </c>
      <c r="B59" s="15">
        <v>85899.72</v>
      </c>
      <c r="C59" s="16">
        <v>92000</v>
      </c>
      <c r="D59" s="16">
        <v>92000</v>
      </c>
      <c r="E59" s="16">
        <v>111680.2</v>
      </c>
      <c r="F59" s="7">
        <v>130.01</v>
      </c>
      <c r="G59" s="7">
        <v>121.39</v>
      </c>
    </row>
    <row r="60" spans="1:8" x14ac:dyDescent="0.3">
      <c r="A60" s="7" t="s">
        <v>41</v>
      </c>
      <c r="B60" s="15">
        <v>85899.72</v>
      </c>
      <c r="C60" s="7">
        <v>0</v>
      </c>
      <c r="D60" s="7">
        <v>0</v>
      </c>
      <c r="E60" s="16">
        <v>111680.2</v>
      </c>
      <c r="F60" s="7">
        <v>130.01</v>
      </c>
      <c r="G60" s="7">
        <v>0</v>
      </c>
    </row>
    <row r="61" spans="1:8" x14ac:dyDescent="0.3">
      <c r="A61" s="7" t="s">
        <v>23</v>
      </c>
      <c r="B61" s="15">
        <v>21125</v>
      </c>
      <c r="C61" s="16">
        <v>21200</v>
      </c>
      <c r="D61" s="16">
        <v>21200</v>
      </c>
      <c r="E61" s="16">
        <v>31124.720000000001</v>
      </c>
      <c r="F61" s="7">
        <v>147.34</v>
      </c>
      <c r="G61" s="7">
        <v>146.81</v>
      </c>
    </row>
    <row r="62" spans="1:8" x14ac:dyDescent="0.3">
      <c r="A62" s="7" t="s">
        <v>42</v>
      </c>
      <c r="B62" s="15">
        <v>21125</v>
      </c>
      <c r="C62" s="7">
        <v>0</v>
      </c>
      <c r="D62" s="7">
        <v>0</v>
      </c>
      <c r="E62" s="16">
        <v>18550</v>
      </c>
      <c r="F62" s="7">
        <v>87.81</v>
      </c>
      <c r="G62" s="7">
        <v>0</v>
      </c>
    </row>
    <row r="63" spans="1:8" x14ac:dyDescent="0.3">
      <c r="A63" s="7" t="s">
        <v>43</v>
      </c>
      <c r="B63" s="17">
        <v>0</v>
      </c>
      <c r="C63" s="7">
        <v>0</v>
      </c>
      <c r="D63" s="7">
        <v>0</v>
      </c>
      <c r="E63" s="16">
        <v>12574.72</v>
      </c>
      <c r="F63" s="7">
        <v>0</v>
      </c>
      <c r="G63" s="7">
        <v>0</v>
      </c>
    </row>
    <row r="64" spans="1:8" ht="14.4" customHeight="1" x14ac:dyDescent="0.3">
      <c r="A64" s="187" t="s">
        <v>216</v>
      </c>
      <c r="B64" s="188"/>
      <c r="C64" s="188"/>
      <c r="D64" s="188"/>
      <c r="E64" s="188"/>
      <c r="F64" s="188"/>
      <c r="G64" s="189"/>
    </row>
    <row r="65" spans="1:7" ht="34.799999999999997" customHeight="1" x14ac:dyDescent="0.3">
      <c r="A65" s="190"/>
      <c r="B65" s="191"/>
      <c r="C65" s="191"/>
      <c r="D65" s="191"/>
      <c r="E65" s="191"/>
      <c r="F65" s="191"/>
      <c r="G65" s="192"/>
    </row>
    <row r="66" spans="1:7" ht="28.2" x14ac:dyDescent="0.3">
      <c r="A66" s="20" t="s">
        <v>44</v>
      </c>
      <c r="B66" s="9">
        <v>1101167.42</v>
      </c>
      <c r="C66" s="10">
        <v>1421900</v>
      </c>
      <c r="D66" s="10">
        <v>1421900</v>
      </c>
      <c r="E66" s="10">
        <v>1393156.48</v>
      </c>
      <c r="F66" s="11">
        <v>126.52</v>
      </c>
      <c r="G66" s="11">
        <v>97.98</v>
      </c>
    </row>
    <row r="67" spans="1:7" x14ac:dyDescent="0.3">
      <c r="A67" s="12" t="s">
        <v>45</v>
      </c>
      <c r="B67" s="13">
        <v>145847.60999999999</v>
      </c>
      <c r="C67" s="14">
        <v>154900</v>
      </c>
      <c r="D67" s="14">
        <v>154900</v>
      </c>
      <c r="E67" s="14">
        <v>150189.4</v>
      </c>
      <c r="F67" s="12">
        <v>102.98</v>
      </c>
      <c r="G67" s="12">
        <v>96.96</v>
      </c>
    </row>
    <row r="68" spans="1:7" x14ac:dyDescent="0.3">
      <c r="A68" s="7" t="s">
        <v>46</v>
      </c>
      <c r="B68" s="15">
        <v>107002.11</v>
      </c>
      <c r="C68" s="16">
        <v>143000</v>
      </c>
      <c r="D68" s="16">
        <v>143000</v>
      </c>
      <c r="E68" s="16">
        <v>143000</v>
      </c>
      <c r="F68" s="7">
        <v>133.63999999999999</v>
      </c>
      <c r="G68" s="7">
        <v>100</v>
      </c>
    </row>
    <row r="69" spans="1:7" ht="24.6" customHeight="1" x14ac:dyDescent="0.3">
      <c r="A69" s="7" t="s">
        <v>5</v>
      </c>
      <c r="B69" s="15">
        <v>2420.9499999999998</v>
      </c>
      <c r="C69" s="7">
        <v>0</v>
      </c>
      <c r="D69" s="7">
        <v>0</v>
      </c>
      <c r="E69" s="7">
        <v>0</v>
      </c>
      <c r="F69" s="7">
        <v>0</v>
      </c>
      <c r="G69" s="7">
        <v>0</v>
      </c>
    </row>
    <row r="70" spans="1:7" x14ac:dyDescent="0.3">
      <c r="A70" s="7" t="s">
        <v>9</v>
      </c>
      <c r="B70" s="15">
        <v>2420.9499999999998</v>
      </c>
      <c r="C70" s="7">
        <v>0</v>
      </c>
      <c r="D70" s="7">
        <v>0</v>
      </c>
      <c r="E70" s="7">
        <v>0</v>
      </c>
      <c r="F70" s="7">
        <v>0</v>
      </c>
      <c r="G70" s="7">
        <v>0</v>
      </c>
    </row>
    <row r="71" spans="1:7" x14ac:dyDescent="0.3">
      <c r="A71" s="7" t="s">
        <v>10</v>
      </c>
      <c r="B71" s="15">
        <v>2420.9499999999998</v>
      </c>
      <c r="C71" s="7">
        <v>0</v>
      </c>
      <c r="D71" s="7">
        <v>0</v>
      </c>
      <c r="E71" s="7">
        <v>0</v>
      </c>
      <c r="F71" s="7">
        <v>0</v>
      </c>
      <c r="G71" s="7">
        <v>0</v>
      </c>
    </row>
    <row r="72" spans="1:7" x14ac:dyDescent="0.3">
      <c r="A72" s="7" t="s">
        <v>47</v>
      </c>
      <c r="B72" s="15">
        <v>104581.16</v>
      </c>
      <c r="C72" s="16">
        <v>143000</v>
      </c>
      <c r="D72" s="16">
        <v>143000</v>
      </c>
      <c r="E72" s="16">
        <v>143000</v>
      </c>
      <c r="F72" s="7">
        <v>136.74</v>
      </c>
      <c r="G72" s="7">
        <v>100</v>
      </c>
    </row>
    <row r="73" spans="1:7" x14ac:dyDescent="0.3">
      <c r="A73" s="7" t="s">
        <v>48</v>
      </c>
      <c r="B73" s="15">
        <v>104581.16</v>
      </c>
      <c r="C73" s="16">
        <v>143000</v>
      </c>
      <c r="D73" s="16">
        <v>143000</v>
      </c>
      <c r="E73" s="16">
        <v>143000</v>
      </c>
      <c r="F73" s="7">
        <v>136.74</v>
      </c>
      <c r="G73" s="7">
        <v>100</v>
      </c>
    </row>
    <row r="74" spans="1:7" x14ac:dyDescent="0.3">
      <c r="A74" s="7" t="s">
        <v>49</v>
      </c>
      <c r="B74" s="17">
        <v>0</v>
      </c>
      <c r="C74" s="7">
        <v>0</v>
      </c>
      <c r="D74" s="7">
        <v>0</v>
      </c>
      <c r="E74" s="16">
        <v>143000</v>
      </c>
      <c r="F74" s="7">
        <v>0</v>
      </c>
      <c r="G74" s="7">
        <v>0</v>
      </c>
    </row>
    <row r="75" spans="1:7" ht="21.6" customHeight="1" x14ac:dyDescent="0.3">
      <c r="A75" s="7" t="s">
        <v>50</v>
      </c>
      <c r="B75" s="15">
        <v>104581.16</v>
      </c>
      <c r="C75" s="7">
        <v>0</v>
      </c>
      <c r="D75" s="7">
        <v>0</v>
      </c>
      <c r="E75" s="7">
        <v>0</v>
      </c>
      <c r="F75" s="7">
        <v>0</v>
      </c>
      <c r="G75" s="7">
        <v>0</v>
      </c>
    </row>
    <row r="76" spans="1:7" x14ac:dyDescent="0.3">
      <c r="A76" s="7" t="s">
        <v>51</v>
      </c>
      <c r="B76" s="15">
        <v>14287.5</v>
      </c>
      <c r="C76" s="16">
        <v>10000</v>
      </c>
      <c r="D76" s="16">
        <v>10000</v>
      </c>
      <c r="E76" s="7"/>
      <c r="F76" s="7"/>
      <c r="G76" s="7"/>
    </row>
    <row r="77" spans="1:7" x14ac:dyDescent="0.3">
      <c r="A77" s="7" t="s">
        <v>5</v>
      </c>
      <c r="B77" s="17">
        <v>0</v>
      </c>
      <c r="C77" s="16">
        <v>10000</v>
      </c>
      <c r="D77" s="16">
        <v>10000</v>
      </c>
      <c r="E77" s="7">
        <v>0</v>
      </c>
      <c r="F77" s="7">
        <v>0</v>
      </c>
      <c r="G77" s="7">
        <v>0</v>
      </c>
    </row>
    <row r="78" spans="1:7" x14ac:dyDescent="0.3">
      <c r="A78" s="7" t="s">
        <v>9</v>
      </c>
      <c r="B78" s="17">
        <v>0</v>
      </c>
      <c r="C78" s="16">
        <v>10000</v>
      </c>
      <c r="D78" s="16">
        <v>10000</v>
      </c>
      <c r="E78" s="7">
        <v>0</v>
      </c>
      <c r="F78" s="7">
        <v>0</v>
      </c>
      <c r="G78" s="7">
        <v>0</v>
      </c>
    </row>
    <row r="79" spans="1:7" x14ac:dyDescent="0.3">
      <c r="A79" s="7" t="s">
        <v>52</v>
      </c>
      <c r="B79" s="15">
        <v>14287.5</v>
      </c>
      <c r="C79" s="7">
        <v>0</v>
      </c>
      <c r="D79" s="7">
        <v>0</v>
      </c>
      <c r="E79" s="7">
        <v>0</v>
      </c>
      <c r="F79" s="7">
        <v>0</v>
      </c>
      <c r="G79" s="7">
        <v>0</v>
      </c>
    </row>
    <row r="80" spans="1:7" x14ac:dyDescent="0.3">
      <c r="A80" s="7" t="s">
        <v>53</v>
      </c>
      <c r="B80" s="15">
        <v>14287.5</v>
      </c>
      <c r="C80" s="7">
        <v>0</v>
      </c>
      <c r="D80" s="7">
        <v>0</v>
      </c>
      <c r="E80" s="7">
        <v>0</v>
      </c>
      <c r="F80" s="7">
        <v>0</v>
      </c>
      <c r="G80" s="7">
        <v>0</v>
      </c>
    </row>
    <row r="81" spans="1:7" x14ac:dyDescent="0.3">
      <c r="A81" s="7" t="s">
        <v>54</v>
      </c>
      <c r="B81" s="15">
        <v>14287.5</v>
      </c>
      <c r="C81" s="7">
        <v>0</v>
      </c>
      <c r="D81" s="7">
        <v>0</v>
      </c>
      <c r="E81" s="7">
        <v>0</v>
      </c>
      <c r="F81" s="7">
        <v>0</v>
      </c>
      <c r="G81" s="7">
        <v>0</v>
      </c>
    </row>
    <row r="82" spans="1:7" x14ac:dyDescent="0.3">
      <c r="A82" s="7" t="s">
        <v>55</v>
      </c>
      <c r="B82" s="15">
        <v>24558</v>
      </c>
      <c r="C82" s="16">
        <v>1300</v>
      </c>
      <c r="D82" s="16">
        <v>1300</v>
      </c>
      <c r="E82" s="16">
        <v>1300</v>
      </c>
      <c r="F82" s="7">
        <v>5.29</v>
      </c>
      <c r="G82" s="7">
        <v>100</v>
      </c>
    </row>
    <row r="83" spans="1:7" x14ac:dyDescent="0.3">
      <c r="A83" s="7" t="s">
        <v>5</v>
      </c>
      <c r="B83" s="15">
        <v>14564</v>
      </c>
      <c r="C83" s="16">
        <v>1300</v>
      </c>
      <c r="D83" s="16">
        <v>1300</v>
      </c>
      <c r="E83" s="16">
        <v>1300</v>
      </c>
      <c r="F83" s="7">
        <v>8.93</v>
      </c>
      <c r="G83" s="7">
        <v>100</v>
      </c>
    </row>
    <row r="84" spans="1:7" x14ac:dyDescent="0.3">
      <c r="A84" s="7" t="s">
        <v>9</v>
      </c>
      <c r="B84" s="15">
        <v>13164</v>
      </c>
      <c r="C84" s="16">
        <v>1300</v>
      </c>
      <c r="D84" s="16">
        <v>1300</v>
      </c>
      <c r="E84" s="16">
        <v>1300</v>
      </c>
      <c r="F84" s="7">
        <v>9.8800000000000008</v>
      </c>
      <c r="G84" s="7">
        <v>100</v>
      </c>
    </row>
    <row r="85" spans="1:7" x14ac:dyDescent="0.3">
      <c r="A85" s="7" t="s">
        <v>10</v>
      </c>
      <c r="B85" s="15">
        <v>13164</v>
      </c>
      <c r="C85" s="7">
        <v>0</v>
      </c>
      <c r="D85" s="7">
        <v>0</v>
      </c>
      <c r="E85" s="16">
        <v>1300</v>
      </c>
      <c r="F85" s="7">
        <v>9.8800000000000008</v>
      </c>
      <c r="G85" s="7">
        <v>0</v>
      </c>
    </row>
    <row r="86" spans="1:7" x14ac:dyDescent="0.3">
      <c r="A86" s="7" t="s">
        <v>15</v>
      </c>
      <c r="B86" s="15">
        <v>1400</v>
      </c>
      <c r="C86" s="7">
        <v>0</v>
      </c>
      <c r="D86" s="7">
        <v>0</v>
      </c>
      <c r="E86" s="7">
        <v>0</v>
      </c>
      <c r="F86" s="7">
        <v>0</v>
      </c>
      <c r="G86" s="7">
        <v>0</v>
      </c>
    </row>
    <row r="87" spans="1:7" x14ac:dyDescent="0.3">
      <c r="A87" s="7" t="s">
        <v>22</v>
      </c>
      <c r="B87" s="15">
        <v>1400</v>
      </c>
      <c r="C87" s="7">
        <v>0</v>
      </c>
      <c r="D87" s="7">
        <v>0</v>
      </c>
      <c r="E87" s="7">
        <v>0</v>
      </c>
      <c r="F87" s="7">
        <v>0</v>
      </c>
      <c r="G87" s="7">
        <v>0</v>
      </c>
    </row>
    <row r="88" spans="1:7" x14ac:dyDescent="0.3">
      <c r="A88" s="7" t="s">
        <v>52</v>
      </c>
      <c r="B88" s="15">
        <v>9994</v>
      </c>
      <c r="C88" s="7">
        <v>0</v>
      </c>
      <c r="D88" s="7">
        <v>0</v>
      </c>
      <c r="E88" s="7">
        <v>0</v>
      </c>
      <c r="F88" s="7">
        <v>0</v>
      </c>
      <c r="G88" s="7">
        <v>0</v>
      </c>
    </row>
    <row r="89" spans="1:7" x14ac:dyDescent="0.3">
      <c r="A89" s="7" t="s">
        <v>53</v>
      </c>
      <c r="B89" s="15">
        <v>3994</v>
      </c>
      <c r="C89" s="7">
        <v>0</v>
      </c>
      <c r="D89" s="7">
        <v>0</v>
      </c>
      <c r="E89" s="7">
        <v>0</v>
      </c>
      <c r="F89" s="7">
        <v>0</v>
      </c>
      <c r="G89" s="7">
        <v>0</v>
      </c>
    </row>
    <row r="90" spans="1:7" x14ac:dyDescent="0.3">
      <c r="A90" s="7" t="s">
        <v>56</v>
      </c>
      <c r="B90" s="15">
        <v>3994</v>
      </c>
      <c r="C90" s="7">
        <v>0</v>
      </c>
      <c r="D90" s="7">
        <v>0</v>
      </c>
      <c r="E90" s="7">
        <v>0</v>
      </c>
      <c r="F90" s="7">
        <v>0</v>
      </c>
      <c r="G90" s="7">
        <v>0</v>
      </c>
    </row>
    <row r="91" spans="1:7" x14ac:dyDescent="0.3">
      <c r="A91" s="7" t="s">
        <v>57</v>
      </c>
      <c r="B91" s="15">
        <v>6000</v>
      </c>
      <c r="C91" s="7">
        <v>0</v>
      </c>
      <c r="D91" s="7">
        <v>0</v>
      </c>
      <c r="E91" s="7">
        <v>0</v>
      </c>
      <c r="F91" s="7">
        <v>0</v>
      </c>
      <c r="G91" s="7">
        <v>0</v>
      </c>
    </row>
    <row r="92" spans="1:7" ht="20.399999999999999" customHeight="1" x14ac:dyDescent="0.3">
      <c r="A92" s="7" t="s">
        <v>58</v>
      </c>
      <c r="B92" s="15">
        <v>6000</v>
      </c>
      <c r="C92" s="7">
        <v>0</v>
      </c>
      <c r="D92" s="7">
        <v>0</v>
      </c>
      <c r="E92" s="7">
        <v>0</v>
      </c>
      <c r="F92" s="7">
        <v>0</v>
      </c>
      <c r="G92" s="7">
        <v>0</v>
      </c>
    </row>
    <row r="93" spans="1:7" x14ac:dyDescent="0.3">
      <c r="A93" s="21" t="s">
        <v>59</v>
      </c>
      <c r="B93" s="17"/>
      <c r="C93" s="7">
        <v>600</v>
      </c>
      <c r="D93" s="7">
        <v>600</v>
      </c>
      <c r="E93" s="16">
        <v>5889.4</v>
      </c>
      <c r="F93" s="7"/>
      <c r="G93" s="7">
        <v>981.57</v>
      </c>
    </row>
    <row r="94" spans="1:7" x14ac:dyDescent="0.3">
      <c r="A94" s="7" t="s">
        <v>5</v>
      </c>
      <c r="B94" s="17">
        <v>0</v>
      </c>
      <c r="C94" s="7">
        <v>600</v>
      </c>
      <c r="D94" s="7">
        <v>600</v>
      </c>
      <c r="E94" s="16">
        <v>5889.4</v>
      </c>
      <c r="F94" s="7">
        <v>0</v>
      </c>
      <c r="G94" s="7">
        <v>981.57</v>
      </c>
    </row>
    <row r="95" spans="1:7" x14ac:dyDescent="0.3">
      <c r="A95" s="7" t="s">
        <v>15</v>
      </c>
      <c r="B95" s="17">
        <v>0</v>
      </c>
      <c r="C95" s="7">
        <v>600</v>
      </c>
      <c r="D95" s="7">
        <v>600</v>
      </c>
      <c r="E95" s="16">
        <v>5853.74</v>
      </c>
      <c r="F95" s="7">
        <v>0</v>
      </c>
      <c r="G95" s="7">
        <v>975.62</v>
      </c>
    </row>
    <row r="96" spans="1:7" x14ac:dyDescent="0.3">
      <c r="A96" s="7" t="s">
        <v>17</v>
      </c>
      <c r="B96" s="17">
        <v>0</v>
      </c>
      <c r="C96" s="7">
        <v>0</v>
      </c>
      <c r="D96" s="7">
        <v>0</v>
      </c>
      <c r="E96" s="7">
        <v>662.5</v>
      </c>
      <c r="F96" s="7">
        <v>0</v>
      </c>
      <c r="G96" s="7">
        <v>0</v>
      </c>
    </row>
    <row r="97" spans="1:7" x14ac:dyDescent="0.3">
      <c r="A97" s="7" t="s">
        <v>20</v>
      </c>
      <c r="B97" s="17">
        <v>0</v>
      </c>
      <c r="C97" s="7">
        <v>0</v>
      </c>
      <c r="D97" s="7">
        <v>0</v>
      </c>
      <c r="E97" s="16">
        <v>5191.24</v>
      </c>
      <c r="F97" s="7">
        <v>0</v>
      </c>
      <c r="G97" s="7">
        <v>0</v>
      </c>
    </row>
    <row r="98" spans="1:7" x14ac:dyDescent="0.3">
      <c r="A98" s="7" t="s">
        <v>23</v>
      </c>
      <c r="B98" s="17">
        <v>0</v>
      </c>
      <c r="C98" s="7">
        <v>0</v>
      </c>
      <c r="D98" s="7">
        <v>0</v>
      </c>
      <c r="E98" s="7">
        <v>35.659999999999997</v>
      </c>
      <c r="F98" s="7">
        <v>0</v>
      </c>
      <c r="G98" s="7">
        <v>0</v>
      </c>
    </row>
    <row r="99" spans="1:7" x14ac:dyDescent="0.3">
      <c r="A99" s="7" t="s">
        <v>43</v>
      </c>
      <c r="B99" s="17">
        <v>0</v>
      </c>
      <c r="C99" s="7">
        <v>0</v>
      </c>
      <c r="D99" s="7">
        <v>0</v>
      </c>
      <c r="E99" s="7">
        <v>35.659999999999997</v>
      </c>
      <c r="F99" s="7">
        <v>0</v>
      </c>
      <c r="G99" s="7">
        <v>0</v>
      </c>
    </row>
    <row r="100" spans="1:7" ht="14.4" customHeight="1" x14ac:dyDescent="0.3">
      <c r="A100" s="220" t="s">
        <v>217</v>
      </c>
      <c r="B100" s="221"/>
      <c r="C100" s="221"/>
      <c r="D100" s="221"/>
      <c r="E100" s="221"/>
      <c r="F100" s="221"/>
      <c r="G100" s="222"/>
    </row>
    <row r="101" spans="1:7" x14ac:dyDescent="0.3">
      <c r="A101" s="223"/>
      <c r="B101" s="224"/>
      <c r="C101" s="224"/>
      <c r="D101" s="224"/>
      <c r="E101" s="224"/>
      <c r="F101" s="224"/>
      <c r="G101" s="225"/>
    </row>
    <row r="102" spans="1:7" x14ac:dyDescent="0.3">
      <c r="A102" s="12" t="s">
        <v>60</v>
      </c>
      <c r="B102" s="13">
        <v>457507.05</v>
      </c>
      <c r="C102" s="14">
        <v>513400</v>
      </c>
      <c r="D102" s="14">
        <v>513400</v>
      </c>
      <c r="E102" s="14">
        <v>505889.62</v>
      </c>
      <c r="F102" s="12">
        <v>110.58</v>
      </c>
      <c r="G102" s="12">
        <v>98.54</v>
      </c>
    </row>
    <row r="103" spans="1:7" x14ac:dyDescent="0.3">
      <c r="A103" s="7" t="s">
        <v>46</v>
      </c>
      <c r="B103" s="15">
        <v>356434.05</v>
      </c>
      <c r="C103" s="16">
        <v>407900</v>
      </c>
      <c r="D103" s="16">
        <v>407900</v>
      </c>
      <c r="E103" s="16">
        <v>398062.62</v>
      </c>
      <c r="F103" s="7">
        <v>111.68</v>
      </c>
      <c r="G103" s="7">
        <v>97.59</v>
      </c>
    </row>
    <row r="104" spans="1:7" x14ac:dyDescent="0.3">
      <c r="A104" s="7" t="s">
        <v>34</v>
      </c>
      <c r="B104" s="15">
        <v>288415.05</v>
      </c>
      <c r="C104" s="16">
        <v>318900</v>
      </c>
      <c r="D104" s="16">
        <v>318900</v>
      </c>
      <c r="E104" s="16">
        <v>309312.62</v>
      </c>
      <c r="F104" s="7">
        <v>107.25</v>
      </c>
      <c r="G104" s="7">
        <v>96.99</v>
      </c>
    </row>
    <row r="105" spans="1:7" x14ac:dyDescent="0.3">
      <c r="A105" s="7" t="s">
        <v>35</v>
      </c>
      <c r="B105" s="15">
        <v>239326.23</v>
      </c>
      <c r="C105" s="16">
        <v>260000</v>
      </c>
      <c r="D105" s="16">
        <v>260000</v>
      </c>
      <c r="E105" s="16">
        <v>257721.82</v>
      </c>
      <c r="F105" s="7">
        <v>107.69</v>
      </c>
      <c r="G105" s="7">
        <v>99.12</v>
      </c>
    </row>
    <row r="106" spans="1:7" x14ac:dyDescent="0.3">
      <c r="A106" s="7" t="s">
        <v>36</v>
      </c>
      <c r="B106" s="15">
        <v>239326.23</v>
      </c>
      <c r="C106" s="7">
        <v>0</v>
      </c>
      <c r="D106" s="7">
        <v>0</v>
      </c>
      <c r="E106" s="16">
        <v>257721.82</v>
      </c>
      <c r="F106" s="7">
        <v>107.69</v>
      </c>
      <c r="G106" s="7">
        <v>0</v>
      </c>
    </row>
    <row r="107" spans="1:7" x14ac:dyDescent="0.3">
      <c r="A107" s="7" t="s">
        <v>37</v>
      </c>
      <c r="B107" s="15">
        <v>9600</v>
      </c>
      <c r="C107" s="16">
        <v>13600</v>
      </c>
      <c r="D107" s="16">
        <v>13600</v>
      </c>
      <c r="E107" s="16">
        <v>9763</v>
      </c>
      <c r="F107" s="7">
        <v>101.7</v>
      </c>
      <c r="G107" s="7">
        <v>71.790000000000006</v>
      </c>
    </row>
    <row r="108" spans="1:7" x14ac:dyDescent="0.3">
      <c r="A108" s="7" t="s">
        <v>38</v>
      </c>
      <c r="B108" s="15">
        <v>9600</v>
      </c>
      <c r="C108" s="7">
        <v>0</v>
      </c>
      <c r="D108" s="7">
        <v>0</v>
      </c>
      <c r="E108" s="16">
        <v>9763</v>
      </c>
      <c r="F108" s="7">
        <v>101.7</v>
      </c>
      <c r="G108" s="7">
        <v>0</v>
      </c>
    </row>
    <row r="109" spans="1:7" x14ac:dyDescent="0.3">
      <c r="A109" s="7" t="s">
        <v>39</v>
      </c>
      <c r="B109" s="15">
        <v>39488.82</v>
      </c>
      <c r="C109" s="16">
        <v>45300</v>
      </c>
      <c r="D109" s="16">
        <v>45300</v>
      </c>
      <c r="E109" s="16">
        <v>41827.800000000003</v>
      </c>
      <c r="F109" s="7">
        <v>105.92</v>
      </c>
      <c r="G109" s="7">
        <v>92.34</v>
      </c>
    </row>
    <row r="110" spans="1:7" x14ac:dyDescent="0.3">
      <c r="A110" s="7" t="s">
        <v>40</v>
      </c>
      <c r="B110" s="15">
        <v>39488.82</v>
      </c>
      <c r="C110" s="7">
        <v>0</v>
      </c>
      <c r="D110" s="7">
        <v>0</v>
      </c>
      <c r="E110" s="16">
        <v>41827.800000000003</v>
      </c>
      <c r="F110" s="7">
        <v>105.92</v>
      </c>
      <c r="G110" s="7">
        <v>0</v>
      </c>
    </row>
    <row r="111" spans="1:7" x14ac:dyDescent="0.3">
      <c r="A111" s="7" t="s">
        <v>5</v>
      </c>
      <c r="B111" s="15">
        <v>8019</v>
      </c>
      <c r="C111" s="16">
        <v>9000</v>
      </c>
      <c r="D111" s="16">
        <v>9000</v>
      </c>
      <c r="E111" s="16">
        <v>8750</v>
      </c>
      <c r="F111" s="7">
        <v>109.12</v>
      </c>
      <c r="G111" s="7">
        <v>97.22</v>
      </c>
    </row>
    <row r="112" spans="1:7" x14ac:dyDescent="0.3">
      <c r="A112" s="7" t="s">
        <v>6</v>
      </c>
      <c r="B112" s="15">
        <v>8019</v>
      </c>
      <c r="C112" s="16">
        <v>9000</v>
      </c>
      <c r="D112" s="16">
        <v>9000</v>
      </c>
      <c r="E112" s="16">
        <v>8750</v>
      </c>
      <c r="F112" s="7">
        <v>109.12</v>
      </c>
      <c r="G112" s="7">
        <v>97.22</v>
      </c>
    </row>
    <row r="113" spans="1:9" x14ac:dyDescent="0.3">
      <c r="A113" s="7" t="s">
        <v>41</v>
      </c>
      <c r="B113" s="15">
        <v>8019</v>
      </c>
      <c r="C113" s="7">
        <v>0</v>
      </c>
      <c r="D113" s="7">
        <v>0</v>
      </c>
      <c r="E113" s="16">
        <v>8750</v>
      </c>
      <c r="F113" s="7">
        <v>109.12</v>
      </c>
      <c r="G113" s="7">
        <v>0</v>
      </c>
    </row>
    <row r="114" spans="1:9" x14ac:dyDescent="0.3">
      <c r="A114" s="7" t="s">
        <v>47</v>
      </c>
      <c r="B114" s="15">
        <v>60000</v>
      </c>
      <c r="C114" s="16">
        <v>80000</v>
      </c>
      <c r="D114" s="16">
        <v>80000</v>
      </c>
      <c r="E114" s="16">
        <v>80000</v>
      </c>
      <c r="F114" s="7">
        <v>133.33000000000001</v>
      </c>
      <c r="G114" s="7">
        <v>100</v>
      </c>
    </row>
    <row r="115" spans="1:9" x14ac:dyDescent="0.3">
      <c r="A115" s="7" t="s">
        <v>48</v>
      </c>
      <c r="B115" s="15">
        <v>60000</v>
      </c>
      <c r="C115" s="16">
        <v>80000</v>
      </c>
      <c r="D115" s="16">
        <v>80000</v>
      </c>
      <c r="E115" s="16">
        <v>80000</v>
      </c>
      <c r="F115" s="7">
        <v>133.33000000000001</v>
      </c>
      <c r="G115" s="7">
        <v>100</v>
      </c>
    </row>
    <row r="116" spans="1:9" x14ac:dyDescent="0.3">
      <c r="A116" s="7" t="s">
        <v>50</v>
      </c>
      <c r="B116" s="15">
        <v>60000</v>
      </c>
      <c r="C116" s="7">
        <v>0</v>
      </c>
      <c r="D116" s="7">
        <v>0</v>
      </c>
      <c r="E116" s="16">
        <v>80000</v>
      </c>
      <c r="F116" s="7">
        <v>133.33000000000001</v>
      </c>
      <c r="G116" s="7">
        <v>0</v>
      </c>
    </row>
    <row r="117" spans="1:9" x14ac:dyDescent="0.3">
      <c r="A117" s="7" t="s">
        <v>59</v>
      </c>
      <c r="B117" s="15">
        <v>101073</v>
      </c>
      <c r="C117" s="16">
        <v>105500</v>
      </c>
      <c r="D117" s="16">
        <v>105500</v>
      </c>
      <c r="E117" s="16">
        <v>107827</v>
      </c>
      <c r="F117" s="7">
        <v>106.68</v>
      </c>
      <c r="G117" s="7">
        <v>102.21</v>
      </c>
    </row>
    <row r="118" spans="1:9" x14ac:dyDescent="0.3">
      <c r="A118" s="7" t="s">
        <v>5</v>
      </c>
      <c r="B118" s="17">
        <v>0</v>
      </c>
      <c r="C118" s="7">
        <v>0</v>
      </c>
      <c r="D118" s="7">
        <v>0</v>
      </c>
      <c r="E118" s="16">
        <v>4238</v>
      </c>
      <c r="F118" s="7">
        <v>0</v>
      </c>
      <c r="G118" s="7">
        <v>0</v>
      </c>
    </row>
    <row r="119" spans="1:9" x14ac:dyDescent="0.3">
      <c r="A119" s="7" t="s">
        <v>9</v>
      </c>
      <c r="B119" s="17">
        <v>0</v>
      </c>
      <c r="C119" s="7">
        <v>0</v>
      </c>
      <c r="D119" s="7">
        <v>0</v>
      </c>
      <c r="E119" s="7">
        <v>338</v>
      </c>
      <c r="F119" s="7">
        <v>0</v>
      </c>
      <c r="G119" s="7">
        <v>0</v>
      </c>
    </row>
    <row r="120" spans="1:9" x14ac:dyDescent="0.3">
      <c r="A120" s="7" t="s">
        <v>10</v>
      </c>
      <c r="B120" s="17">
        <v>0</v>
      </c>
      <c r="C120" s="7">
        <v>0</v>
      </c>
      <c r="D120" s="7">
        <v>0</v>
      </c>
      <c r="E120" s="7">
        <v>338</v>
      </c>
      <c r="F120" s="7">
        <v>0</v>
      </c>
      <c r="G120" s="7">
        <v>0</v>
      </c>
    </row>
    <row r="121" spans="1:9" x14ac:dyDescent="0.3">
      <c r="A121" s="7" t="s">
        <v>15</v>
      </c>
      <c r="B121" s="17">
        <v>0</v>
      </c>
      <c r="C121" s="7">
        <v>0</v>
      </c>
      <c r="D121" s="7">
        <v>0</v>
      </c>
      <c r="E121" s="16">
        <v>3900</v>
      </c>
      <c r="F121" s="7">
        <v>0</v>
      </c>
      <c r="G121" s="7">
        <v>0</v>
      </c>
    </row>
    <row r="122" spans="1:9" x14ac:dyDescent="0.3">
      <c r="A122" s="7" t="s">
        <v>19</v>
      </c>
      <c r="B122" s="17">
        <v>0</v>
      </c>
      <c r="C122" s="7">
        <v>0</v>
      </c>
      <c r="D122" s="7">
        <v>0</v>
      </c>
      <c r="E122" s="16">
        <v>3900</v>
      </c>
      <c r="F122" s="7">
        <v>0</v>
      </c>
      <c r="G122" s="7">
        <v>0</v>
      </c>
    </row>
    <row r="123" spans="1:9" x14ac:dyDescent="0.3">
      <c r="A123" s="7" t="s">
        <v>47</v>
      </c>
      <c r="B123" s="15">
        <v>101073</v>
      </c>
      <c r="C123" s="16">
        <v>105500</v>
      </c>
      <c r="D123" s="16">
        <v>105500</v>
      </c>
      <c r="E123" s="16">
        <v>103589</v>
      </c>
      <c r="F123" s="7">
        <v>102.49</v>
      </c>
      <c r="G123" s="7">
        <v>98.19</v>
      </c>
    </row>
    <row r="124" spans="1:9" x14ac:dyDescent="0.3">
      <c r="A124" s="7" t="s">
        <v>48</v>
      </c>
      <c r="B124" s="15">
        <v>101073</v>
      </c>
      <c r="C124" s="16">
        <v>105500</v>
      </c>
      <c r="D124" s="16">
        <v>105500</v>
      </c>
      <c r="E124" s="16">
        <v>103589</v>
      </c>
      <c r="F124" s="7">
        <v>102.49</v>
      </c>
      <c r="G124" s="7">
        <v>98.19</v>
      </c>
    </row>
    <row r="125" spans="1:9" x14ac:dyDescent="0.3">
      <c r="A125" s="7" t="s">
        <v>49</v>
      </c>
      <c r="B125" s="17">
        <v>0</v>
      </c>
      <c r="C125" s="7">
        <v>0</v>
      </c>
      <c r="D125" s="7">
        <v>0</v>
      </c>
      <c r="E125" s="16">
        <v>3564</v>
      </c>
      <c r="F125" s="7">
        <v>0</v>
      </c>
      <c r="G125" s="7">
        <v>0</v>
      </c>
    </row>
    <row r="126" spans="1:9" x14ac:dyDescent="0.3">
      <c r="A126" s="7" t="s">
        <v>50</v>
      </c>
      <c r="B126" s="15">
        <v>101073</v>
      </c>
      <c r="C126" s="7">
        <v>0</v>
      </c>
      <c r="D126" s="7">
        <v>0</v>
      </c>
      <c r="E126" s="16">
        <v>100025</v>
      </c>
      <c r="F126" s="7">
        <v>98.96</v>
      </c>
      <c r="G126" s="7">
        <v>0</v>
      </c>
    </row>
    <row r="127" spans="1:9" ht="14.4" customHeight="1" x14ac:dyDescent="0.3">
      <c r="A127" s="187" t="s">
        <v>218</v>
      </c>
      <c r="B127" s="188"/>
      <c r="C127" s="188"/>
      <c r="D127" s="188"/>
      <c r="E127" s="188"/>
      <c r="F127" s="188"/>
      <c r="G127" s="189"/>
      <c r="H127" s="31"/>
      <c r="I127" s="31"/>
    </row>
    <row r="128" spans="1:9" ht="42" customHeight="1" x14ac:dyDescent="0.3">
      <c r="A128" s="190"/>
      <c r="B128" s="191"/>
      <c r="C128" s="191"/>
      <c r="D128" s="191"/>
      <c r="E128" s="191"/>
      <c r="F128" s="191"/>
      <c r="G128" s="192"/>
      <c r="H128" s="31"/>
      <c r="I128" s="31"/>
    </row>
    <row r="129" spans="1:7" x14ac:dyDescent="0.3">
      <c r="A129" s="12" t="s">
        <v>61</v>
      </c>
      <c r="B129" s="13">
        <v>17362.73</v>
      </c>
      <c r="C129" s="14">
        <v>13700</v>
      </c>
      <c r="D129" s="14">
        <v>13700</v>
      </c>
      <c r="E129" s="14">
        <v>13644.77</v>
      </c>
      <c r="F129" s="12">
        <v>78.59</v>
      </c>
      <c r="G129" s="12">
        <v>99.6</v>
      </c>
    </row>
    <row r="130" spans="1:7" x14ac:dyDescent="0.3">
      <c r="A130" s="7" t="s">
        <v>46</v>
      </c>
      <c r="B130" s="15">
        <v>17362.73</v>
      </c>
      <c r="C130" s="16">
        <v>13700</v>
      </c>
      <c r="D130" s="16">
        <v>13700</v>
      </c>
      <c r="E130" s="16">
        <v>13644.77</v>
      </c>
      <c r="F130" s="7">
        <v>78.59</v>
      </c>
      <c r="G130" s="7">
        <v>99.6</v>
      </c>
    </row>
    <row r="131" spans="1:7" x14ac:dyDescent="0.3">
      <c r="A131" s="7" t="s">
        <v>5</v>
      </c>
      <c r="B131" s="15">
        <v>17362.73</v>
      </c>
      <c r="C131" s="16">
        <v>13700</v>
      </c>
      <c r="D131" s="16">
        <v>13700</v>
      </c>
      <c r="E131" s="16">
        <v>13644.77</v>
      </c>
      <c r="F131" s="7">
        <v>78.59</v>
      </c>
      <c r="G131" s="7">
        <v>99.6</v>
      </c>
    </row>
    <row r="132" spans="1:7" x14ac:dyDescent="0.3">
      <c r="A132" s="7" t="s">
        <v>9</v>
      </c>
      <c r="B132" s="15">
        <v>3405.92</v>
      </c>
      <c r="C132" s="7">
        <v>0</v>
      </c>
      <c r="D132" s="7">
        <v>0</v>
      </c>
      <c r="E132" s="7">
        <v>0</v>
      </c>
      <c r="F132" s="7">
        <v>0</v>
      </c>
      <c r="G132" s="7">
        <v>0</v>
      </c>
    </row>
    <row r="133" spans="1:7" x14ac:dyDescent="0.3">
      <c r="A133" s="7" t="s">
        <v>10</v>
      </c>
      <c r="B133" s="15">
        <v>3405.92</v>
      </c>
      <c r="C133" s="7">
        <v>0</v>
      </c>
      <c r="D133" s="7">
        <v>0</v>
      </c>
      <c r="E133" s="7">
        <v>0</v>
      </c>
      <c r="F133" s="7">
        <v>0</v>
      </c>
      <c r="G133" s="7">
        <v>0</v>
      </c>
    </row>
    <row r="134" spans="1:7" x14ac:dyDescent="0.3">
      <c r="A134" s="7" t="s">
        <v>23</v>
      </c>
      <c r="B134" s="15">
        <v>13956.81</v>
      </c>
      <c r="C134" s="16">
        <v>13700</v>
      </c>
      <c r="D134" s="16">
        <v>13700</v>
      </c>
      <c r="E134" s="16">
        <v>13644.77</v>
      </c>
      <c r="F134" s="7">
        <v>97.76</v>
      </c>
      <c r="G134" s="7">
        <v>99.6</v>
      </c>
    </row>
    <row r="135" spans="1:7" x14ac:dyDescent="0.3">
      <c r="A135" s="7" t="s">
        <v>62</v>
      </c>
      <c r="B135" s="15">
        <v>13956.81</v>
      </c>
      <c r="C135" s="7">
        <v>0</v>
      </c>
      <c r="D135" s="7">
        <v>0</v>
      </c>
      <c r="E135" s="16">
        <v>13644.77</v>
      </c>
      <c r="F135" s="7">
        <v>97.76</v>
      </c>
      <c r="G135" s="7">
        <v>0</v>
      </c>
    </row>
    <row r="136" spans="1:7" ht="37.200000000000003" customHeight="1" x14ac:dyDescent="0.35">
      <c r="A136" s="184" t="s">
        <v>219</v>
      </c>
      <c r="B136" s="185"/>
      <c r="C136" s="185"/>
      <c r="D136" s="185"/>
      <c r="E136" s="185"/>
      <c r="F136" s="185"/>
      <c r="G136" s="186"/>
    </row>
    <row r="137" spans="1:7" ht="28.2" x14ac:dyDescent="0.3">
      <c r="A137" s="18" t="s">
        <v>63</v>
      </c>
      <c r="B137" s="19">
        <v>0</v>
      </c>
      <c r="C137" s="14">
        <v>254500</v>
      </c>
      <c r="D137" s="14">
        <v>254500</v>
      </c>
      <c r="E137" s="14">
        <v>254500</v>
      </c>
      <c r="F137" s="12">
        <v>0</v>
      </c>
      <c r="G137" s="12">
        <v>100</v>
      </c>
    </row>
    <row r="138" spans="1:7" x14ac:dyDescent="0.3">
      <c r="A138" s="7" t="s">
        <v>46</v>
      </c>
      <c r="B138" s="17"/>
      <c r="C138" s="16">
        <v>254500</v>
      </c>
      <c r="D138" s="16">
        <v>254500</v>
      </c>
      <c r="E138" s="16">
        <v>254500</v>
      </c>
      <c r="F138" s="7"/>
      <c r="G138" s="7">
        <v>100</v>
      </c>
    </row>
    <row r="139" spans="1:7" x14ac:dyDescent="0.3">
      <c r="A139" s="7" t="s">
        <v>5</v>
      </c>
      <c r="B139" s="17">
        <v>0</v>
      </c>
      <c r="C139" s="16">
        <v>254500</v>
      </c>
      <c r="D139" s="16">
        <v>254500</v>
      </c>
      <c r="E139" s="16">
        <v>254500</v>
      </c>
      <c r="F139" s="7">
        <v>0</v>
      </c>
      <c r="G139" s="7">
        <v>100</v>
      </c>
    </row>
    <row r="140" spans="1:7" x14ac:dyDescent="0.3">
      <c r="A140" s="7" t="s">
        <v>15</v>
      </c>
      <c r="B140" s="17">
        <v>0</v>
      </c>
      <c r="C140" s="16">
        <v>254500</v>
      </c>
      <c r="D140" s="16">
        <v>254500</v>
      </c>
      <c r="E140" s="16">
        <v>254500</v>
      </c>
      <c r="F140" s="7">
        <v>0</v>
      </c>
      <c r="G140" s="7">
        <v>100</v>
      </c>
    </row>
    <row r="141" spans="1:7" x14ac:dyDescent="0.3">
      <c r="A141" s="7" t="s">
        <v>17</v>
      </c>
      <c r="B141" s="17">
        <v>0</v>
      </c>
      <c r="C141" s="7">
        <v>0</v>
      </c>
      <c r="D141" s="7">
        <v>0</v>
      </c>
      <c r="E141" s="16">
        <v>254500</v>
      </c>
      <c r="F141" s="7">
        <v>0</v>
      </c>
      <c r="G141" s="7">
        <v>0</v>
      </c>
    </row>
    <row r="142" spans="1:7" ht="16.2" customHeight="1" x14ac:dyDescent="0.35">
      <c r="A142" s="184" t="s">
        <v>92</v>
      </c>
      <c r="B142" s="185"/>
      <c r="C142" s="185"/>
      <c r="D142" s="185"/>
      <c r="E142" s="185"/>
      <c r="F142" s="185"/>
      <c r="G142" s="186"/>
    </row>
    <row r="143" spans="1:7" x14ac:dyDescent="0.3">
      <c r="A143" s="12" t="s">
        <v>64</v>
      </c>
      <c r="B143" s="13">
        <v>129721.63</v>
      </c>
      <c r="C143" s="14">
        <v>149200</v>
      </c>
      <c r="D143" s="14">
        <v>149200</v>
      </c>
      <c r="E143" s="14">
        <v>147811.26</v>
      </c>
      <c r="F143" s="12">
        <v>113.94</v>
      </c>
      <c r="G143" s="12">
        <v>99.07</v>
      </c>
    </row>
    <row r="144" spans="1:7" x14ac:dyDescent="0.3">
      <c r="A144" s="7" t="s">
        <v>46</v>
      </c>
      <c r="B144" s="15">
        <v>129721.63</v>
      </c>
      <c r="C144" s="16">
        <v>149200</v>
      </c>
      <c r="D144" s="16">
        <v>149200</v>
      </c>
      <c r="E144" s="16">
        <v>147811.26</v>
      </c>
      <c r="F144" s="7">
        <v>113.94</v>
      </c>
      <c r="G144" s="7">
        <v>99.07</v>
      </c>
    </row>
    <row r="145" spans="1:9" x14ac:dyDescent="0.3">
      <c r="A145" s="7" t="s">
        <v>34</v>
      </c>
      <c r="B145" s="15">
        <v>124376.63</v>
      </c>
      <c r="C145" s="16">
        <v>144900</v>
      </c>
      <c r="D145" s="16">
        <v>144900</v>
      </c>
      <c r="E145" s="16">
        <v>143561.26</v>
      </c>
      <c r="F145" s="7">
        <v>115.42</v>
      </c>
      <c r="G145" s="7">
        <v>99.08</v>
      </c>
    </row>
    <row r="146" spans="1:9" x14ac:dyDescent="0.3">
      <c r="A146" s="7" t="s">
        <v>35</v>
      </c>
      <c r="B146" s="15">
        <v>102383.37</v>
      </c>
      <c r="C146" s="16">
        <v>116300</v>
      </c>
      <c r="D146" s="16">
        <v>116300</v>
      </c>
      <c r="E146" s="16">
        <v>115173.4</v>
      </c>
      <c r="F146" s="7">
        <v>112.49</v>
      </c>
      <c r="G146" s="7">
        <v>99.03</v>
      </c>
    </row>
    <row r="147" spans="1:9" x14ac:dyDescent="0.3">
      <c r="A147" s="7" t="s">
        <v>36</v>
      </c>
      <c r="B147" s="15">
        <v>102383.37</v>
      </c>
      <c r="C147" s="7">
        <v>0</v>
      </c>
      <c r="D147" s="7">
        <v>0</v>
      </c>
      <c r="E147" s="16">
        <v>115173.4</v>
      </c>
      <c r="F147" s="7">
        <v>112.49</v>
      </c>
      <c r="G147" s="7">
        <v>0</v>
      </c>
    </row>
    <row r="148" spans="1:9" x14ac:dyDescent="0.3">
      <c r="A148" s="7" t="s">
        <v>37</v>
      </c>
      <c r="B148" s="15">
        <v>5100</v>
      </c>
      <c r="C148" s="16">
        <v>9400</v>
      </c>
      <c r="D148" s="16">
        <v>9400</v>
      </c>
      <c r="E148" s="16">
        <v>9384.25</v>
      </c>
      <c r="F148" s="7">
        <v>184</v>
      </c>
      <c r="G148" s="7">
        <v>99.83</v>
      </c>
    </row>
    <row r="149" spans="1:9" x14ac:dyDescent="0.3">
      <c r="A149" s="7" t="s">
        <v>38</v>
      </c>
      <c r="B149" s="15">
        <v>5100</v>
      </c>
      <c r="C149" s="7">
        <v>0</v>
      </c>
      <c r="D149" s="7">
        <v>0</v>
      </c>
      <c r="E149" s="16">
        <v>9384.25</v>
      </c>
      <c r="F149" s="7">
        <v>184</v>
      </c>
      <c r="G149" s="7">
        <v>0</v>
      </c>
    </row>
    <row r="150" spans="1:9" x14ac:dyDescent="0.3">
      <c r="A150" s="7" t="s">
        <v>39</v>
      </c>
      <c r="B150" s="15">
        <v>16893.259999999998</v>
      </c>
      <c r="C150" s="16">
        <v>19200</v>
      </c>
      <c r="D150" s="16">
        <v>19200</v>
      </c>
      <c r="E150" s="16">
        <v>19003.61</v>
      </c>
      <c r="F150" s="7">
        <v>112.49</v>
      </c>
      <c r="G150" s="7">
        <v>98.98</v>
      </c>
    </row>
    <row r="151" spans="1:9" x14ac:dyDescent="0.3">
      <c r="A151" s="7" t="s">
        <v>40</v>
      </c>
      <c r="B151" s="15">
        <v>16893.259999999998</v>
      </c>
      <c r="C151" s="7">
        <v>0</v>
      </c>
      <c r="D151" s="7">
        <v>0</v>
      </c>
      <c r="E151" s="16">
        <v>19003.61</v>
      </c>
      <c r="F151" s="7">
        <v>112.49</v>
      </c>
      <c r="G151" s="7">
        <v>0</v>
      </c>
    </row>
    <row r="152" spans="1:9" x14ac:dyDescent="0.3">
      <c r="A152" s="7" t="s">
        <v>5</v>
      </c>
      <c r="B152" s="15">
        <v>5345</v>
      </c>
      <c r="C152" s="16">
        <v>4300</v>
      </c>
      <c r="D152" s="16">
        <v>4300</v>
      </c>
      <c r="E152" s="16">
        <v>4250</v>
      </c>
      <c r="F152" s="7">
        <v>79.510000000000005</v>
      </c>
      <c r="G152" s="7">
        <v>98.84</v>
      </c>
    </row>
    <row r="153" spans="1:9" x14ac:dyDescent="0.3">
      <c r="A153" s="7" t="s">
        <v>6</v>
      </c>
      <c r="B153" s="15">
        <v>5345</v>
      </c>
      <c r="C153" s="16">
        <v>4300</v>
      </c>
      <c r="D153" s="16">
        <v>4300</v>
      </c>
      <c r="E153" s="16">
        <v>4250</v>
      </c>
      <c r="F153" s="7">
        <v>79.510000000000005</v>
      </c>
      <c r="G153" s="7">
        <v>98.84</v>
      </c>
    </row>
    <row r="154" spans="1:9" s="31" customFormat="1" ht="19.2" customHeight="1" x14ac:dyDescent="0.3">
      <c r="A154" s="7" t="s">
        <v>41</v>
      </c>
      <c r="B154" s="15">
        <v>5345</v>
      </c>
      <c r="C154" s="7">
        <v>0</v>
      </c>
      <c r="D154" s="7">
        <v>0</v>
      </c>
      <c r="E154" s="16">
        <v>4250</v>
      </c>
      <c r="F154" s="7">
        <v>79.510000000000005</v>
      </c>
      <c r="G154" s="7">
        <v>0</v>
      </c>
      <c r="H154"/>
      <c r="I154"/>
    </row>
    <row r="155" spans="1:9" s="31" customFormat="1" ht="19.2" customHeight="1" x14ac:dyDescent="0.3">
      <c r="A155" s="196" t="s">
        <v>220</v>
      </c>
      <c r="B155" s="197"/>
      <c r="C155" s="197"/>
      <c r="D155" s="197"/>
      <c r="E155" s="197"/>
      <c r="F155" s="197"/>
      <c r="G155" s="198"/>
      <c r="H155"/>
      <c r="I155"/>
    </row>
    <row r="156" spans="1:9" ht="40.200000000000003" customHeight="1" x14ac:dyDescent="0.3">
      <c r="A156" s="199"/>
      <c r="B156" s="200"/>
      <c r="C156" s="200"/>
      <c r="D156" s="200"/>
      <c r="E156" s="200"/>
      <c r="F156" s="200"/>
      <c r="G156" s="201"/>
    </row>
    <row r="157" spans="1:9" x14ac:dyDescent="0.3">
      <c r="A157" s="12" t="s">
        <v>65</v>
      </c>
      <c r="B157" s="13">
        <v>191535.38</v>
      </c>
      <c r="C157" s="14">
        <v>170500</v>
      </c>
      <c r="D157" s="14">
        <v>170500</v>
      </c>
      <c r="E157" s="14">
        <v>165156.85999999999</v>
      </c>
      <c r="F157" s="12">
        <v>86.23</v>
      </c>
      <c r="G157" s="12">
        <v>96.87</v>
      </c>
    </row>
    <row r="158" spans="1:9" x14ac:dyDescent="0.3">
      <c r="A158" s="7" t="s">
        <v>46</v>
      </c>
      <c r="B158" s="15">
        <v>29514.1</v>
      </c>
      <c r="C158" s="7">
        <v>300</v>
      </c>
      <c r="D158" s="7">
        <v>300</v>
      </c>
      <c r="E158" s="7">
        <v>250</v>
      </c>
      <c r="F158" s="7">
        <v>0.85</v>
      </c>
      <c r="G158" s="7">
        <v>83.33</v>
      </c>
    </row>
    <row r="159" spans="1:9" x14ac:dyDescent="0.3">
      <c r="A159" s="7" t="s">
        <v>34</v>
      </c>
      <c r="B159" s="15">
        <v>28764.1</v>
      </c>
      <c r="C159" s="7">
        <v>0</v>
      </c>
      <c r="D159" s="7">
        <v>0</v>
      </c>
      <c r="E159" s="7">
        <v>0</v>
      </c>
      <c r="F159" s="7">
        <v>0</v>
      </c>
      <c r="G159" s="7">
        <v>0</v>
      </c>
    </row>
    <row r="160" spans="1:9" x14ac:dyDescent="0.3">
      <c r="A160" s="7" t="s">
        <v>35</v>
      </c>
      <c r="B160" s="15">
        <v>20312.53</v>
      </c>
      <c r="C160" s="7">
        <v>0</v>
      </c>
      <c r="D160" s="7">
        <v>0</v>
      </c>
      <c r="E160" s="7">
        <v>0</v>
      </c>
      <c r="F160" s="7">
        <v>0</v>
      </c>
      <c r="G160" s="7">
        <v>0</v>
      </c>
    </row>
    <row r="161" spans="1:7" x14ac:dyDescent="0.3">
      <c r="A161" s="7" t="s">
        <v>36</v>
      </c>
      <c r="B161" s="15">
        <v>20312.53</v>
      </c>
      <c r="C161" s="7">
        <v>0</v>
      </c>
      <c r="D161" s="7">
        <v>0</v>
      </c>
      <c r="E161" s="7">
        <v>0</v>
      </c>
      <c r="F161" s="7">
        <v>0</v>
      </c>
      <c r="G161" s="7">
        <v>0</v>
      </c>
    </row>
    <row r="162" spans="1:7" x14ac:dyDescent="0.3">
      <c r="A162" s="7" t="s">
        <v>37</v>
      </c>
      <c r="B162" s="15">
        <v>5100</v>
      </c>
      <c r="C162" s="7">
        <v>0</v>
      </c>
      <c r="D162" s="7">
        <v>0</v>
      </c>
      <c r="E162" s="7">
        <v>0</v>
      </c>
      <c r="F162" s="7">
        <v>0</v>
      </c>
      <c r="G162" s="7">
        <v>0</v>
      </c>
    </row>
    <row r="163" spans="1:7" ht="33.6" customHeight="1" x14ac:dyDescent="0.3">
      <c r="A163" s="7" t="s">
        <v>38</v>
      </c>
      <c r="B163" s="15">
        <v>5100</v>
      </c>
      <c r="C163" s="7">
        <v>0</v>
      </c>
      <c r="D163" s="7">
        <v>0</v>
      </c>
      <c r="E163" s="7">
        <v>0</v>
      </c>
      <c r="F163" s="7">
        <v>0</v>
      </c>
      <c r="G163" s="7">
        <v>0</v>
      </c>
    </row>
    <row r="164" spans="1:7" x14ac:dyDescent="0.3">
      <c r="A164" s="7" t="s">
        <v>39</v>
      </c>
      <c r="B164" s="15">
        <v>3351.57</v>
      </c>
      <c r="C164" s="7">
        <v>0</v>
      </c>
      <c r="D164" s="7">
        <v>0</v>
      </c>
      <c r="E164" s="7">
        <v>0</v>
      </c>
      <c r="F164" s="7">
        <v>0</v>
      </c>
      <c r="G164" s="7">
        <v>0</v>
      </c>
    </row>
    <row r="165" spans="1:7" x14ac:dyDescent="0.3">
      <c r="A165" s="7" t="s">
        <v>40</v>
      </c>
      <c r="B165" s="15">
        <v>3351.57</v>
      </c>
      <c r="C165" s="7">
        <v>0</v>
      </c>
      <c r="D165" s="7">
        <v>0</v>
      </c>
      <c r="E165" s="7">
        <v>0</v>
      </c>
      <c r="F165" s="7">
        <v>0</v>
      </c>
      <c r="G165" s="7">
        <v>0</v>
      </c>
    </row>
    <row r="166" spans="1:7" x14ac:dyDescent="0.3">
      <c r="A166" s="7" t="s">
        <v>5</v>
      </c>
      <c r="B166" s="17">
        <v>750</v>
      </c>
      <c r="C166" s="7">
        <v>300</v>
      </c>
      <c r="D166" s="7">
        <v>300</v>
      </c>
      <c r="E166" s="7">
        <v>250</v>
      </c>
      <c r="F166" s="7">
        <v>33.33</v>
      </c>
      <c r="G166" s="7">
        <v>83.33</v>
      </c>
    </row>
    <row r="167" spans="1:7" x14ac:dyDescent="0.3">
      <c r="A167" s="7" t="s">
        <v>6</v>
      </c>
      <c r="B167" s="17">
        <v>750</v>
      </c>
      <c r="C167" s="7">
        <v>300</v>
      </c>
      <c r="D167" s="7">
        <v>300</v>
      </c>
      <c r="E167" s="7">
        <v>250</v>
      </c>
      <c r="F167" s="7">
        <v>33.33</v>
      </c>
      <c r="G167" s="7">
        <v>83.33</v>
      </c>
    </row>
    <row r="168" spans="1:7" x14ac:dyDescent="0.3">
      <c r="A168" s="7" t="s">
        <v>41</v>
      </c>
      <c r="B168" s="17">
        <v>750</v>
      </c>
      <c r="C168" s="7">
        <v>0</v>
      </c>
      <c r="D168" s="7">
        <v>0</v>
      </c>
      <c r="E168" s="7">
        <v>250</v>
      </c>
      <c r="F168" s="7">
        <v>33.33</v>
      </c>
      <c r="G168" s="7">
        <v>0</v>
      </c>
    </row>
    <row r="169" spans="1:7" ht="36" customHeight="1" x14ac:dyDescent="0.3">
      <c r="A169" s="7" t="s">
        <v>66</v>
      </c>
      <c r="B169" s="15">
        <v>162021.28</v>
      </c>
      <c r="C169" s="16">
        <v>170200</v>
      </c>
      <c r="D169" s="16">
        <v>170200</v>
      </c>
      <c r="E169" s="16">
        <v>164906.85999999999</v>
      </c>
      <c r="F169" s="7">
        <v>101.78</v>
      </c>
      <c r="G169" s="7">
        <v>96.89</v>
      </c>
    </row>
    <row r="170" spans="1:7" x14ac:dyDescent="0.3">
      <c r="A170" s="7" t="s">
        <v>34</v>
      </c>
      <c r="B170" s="15">
        <v>158425.78</v>
      </c>
      <c r="C170" s="16">
        <v>164200</v>
      </c>
      <c r="D170" s="16">
        <v>164200</v>
      </c>
      <c r="E170" s="16">
        <v>160406.85999999999</v>
      </c>
      <c r="F170" s="7">
        <v>101.25</v>
      </c>
      <c r="G170" s="7">
        <v>97.69</v>
      </c>
    </row>
    <row r="171" spans="1:7" x14ac:dyDescent="0.3">
      <c r="A171" s="7" t="s">
        <v>35</v>
      </c>
      <c r="B171" s="15">
        <v>125687.32</v>
      </c>
      <c r="C171" s="16">
        <v>123700</v>
      </c>
      <c r="D171" s="16">
        <v>123700</v>
      </c>
      <c r="E171" s="16">
        <v>123700</v>
      </c>
      <c r="F171" s="7">
        <v>98.42</v>
      </c>
      <c r="G171" s="7">
        <v>100</v>
      </c>
    </row>
    <row r="172" spans="1:7" x14ac:dyDescent="0.3">
      <c r="A172" s="7" t="s">
        <v>36</v>
      </c>
      <c r="B172" s="15">
        <v>125687.32</v>
      </c>
      <c r="C172" s="7">
        <v>0</v>
      </c>
      <c r="D172" s="7">
        <v>0</v>
      </c>
      <c r="E172" s="16">
        <v>123700</v>
      </c>
      <c r="F172" s="7">
        <v>98.42</v>
      </c>
      <c r="G172" s="7">
        <v>0</v>
      </c>
    </row>
    <row r="173" spans="1:7" x14ac:dyDescent="0.3">
      <c r="A173" s="7" t="s">
        <v>37</v>
      </c>
      <c r="B173" s="15">
        <v>12000</v>
      </c>
      <c r="C173" s="16">
        <v>19100</v>
      </c>
      <c r="D173" s="16">
        <v>19100</v>
      </c>
      <c r="E173" s="16">
        <v>15600</v>
      </c>
      <c r="F173" s="7">
        <v>130</v>
      </c>
      <c r="G173" s="7">
        <v>81.680000000000007</v>
      </c>
    </row>
    <row r="174" spans="1:7" x14ac:dyDescent="0.3">
      <c r="A174" s="7" t="s">
        <v>38</v>
      </c>
      <c r="B174" s="15">
        <v>12000</v>
      </c>
      <c r="C174" s="7">
        <v>0</v>
      </c>
      <c r="D174" s="7">
        <v>0</v>
      </c>
      <c r="E174" s="16">
        <v>15600</v>
      </c>
      <c r="F174" s="7">
        <v>130</v>
      </c>
      <c r="G174" s="7">
        <v>0</v>
      </c>
    </row>
    <row r="175" spans="1:7" x14ac:dyDescent="0.3">
      <c r="A175" s="7" t="s">
        <v>39</v>
      </c>
      <c r="B175" s="15">
        <v>20738.46</v>
      </c>
      <c r="C175" s="16">
        <v>21400</v>
      </c>
      <c r="D175" s="16">
        <v>21400</v>
      </c>
      <c r="E175" s="16">
        <v>21106.86</v>
      </c>
      <c r="F175" s="7">
        <v>101.78</v>
      </c>
      <c r="G175" s="7">
        <v>98.63</v>
      </c>
    </row>
    <row r="176" spans="1:7" x14ac:dyDescent="0.3">
      <c r="A176" s="7" t="s">
        <v>40</v>
      </c>
      <c r="B176" s="15">
        <v>20738.46</v>
      </c>
      <c r="C176" s="7">
        <v>0</v>
      </c>
      <c r="D176" s="7">
        <v>0</v>
      </c>
      <c r="E176" s="16">
        <v>21106.86</v>
      </c>
      <c r="F176" s="7">
        <v>101.78</v>
      </c>
      <c r="G176" s="7">
        <v>0</v>
      </c>
    </row>
    <row r="177" spans="1:9" x14ac:dyDescent="0.3">
      <c r="A177" s="7" t="s">
        <v>5</v>
      </c>
      <c r="B177" s="15">
        <v>3595.5</v>
      </c>
      <c r="C177" s="16">
        <v>6000</v>
      </c>
      <c r="D177" s="16">
        <v>6000</v>
      </c>
      <c r="E177" s="16">
        <v>4500</v>
      </c>
      <c r="F177" s="7">
        <v>125.16</v>
      </c>
      <c r="G177" s="7">
        <v>75</v>
      </c>
    </row>
    <row r="178" spans="1:9" x14ac:dyDescent="0.3">
      <c r="A178" s="7" t="s">
        <v>6</v>
      </c>
      <c r="B178" s="15">
        <v>3595.5</v>
      </c>
      <c r="C178" s="16">
        <v>6000</v>
      </c>
      <c r="D178" s="16">
        <v>6000</v>
      </c>
      <c r="E178" s="16">
        <v>4500</v>
      </c>
      <c r="F178" s="7">
        <v>125.16</v>
      </c>
      <c r="G178" s="7">
        <v>75</v>
      </c>
    </row>
    <row r="179" spans="1:9" x14ac:dyDescent="0.3">
      <c r="A179" s="7" t="s">
        <v>41</v>
      </c>
      <c r="B179" s="15">
        <v>3595.5</v>
      </c>
      <c r="C179" s="7">
        <v>0</v>
      </c>
      <c r="D179" s="7">
        <v>0</v>
      </c>
      <c r="E179" s="16">
        <v>4500</v>
      </c>
      <c r="F179" s="7">
        <v>125.16</v>
      </c>
      <c r="G179" s="7">
        <v>0</v>
      </c>
    </row>
    <row r="180" spans="1:9" ht="33.6" customHeight="1" x14ac:dyDescent="0.3">
      <c r="A180" s="202" t="s">
        <v>221</v>
      </c>
      <c r="B180" s="203"/>
      <c r="C180" s="203"/>
      <c r="D180" s="203"/>
      <c r="E180" s="203"/>
      <c r="F180" s="203"/>
      <c r="G180" s="204"/>
      <c r="H180" s="32"/>
      <c r="I180" s="32"/>
    </row>
    <row r="181" spans="1:9" x14ac:dyDescent="0.3">
      <c r="A181" s="12" t="s">
        <v>67</v>
      </c>
      <c r="B181" s="13">
        <v>151921.28</v>
      </c>
      <c r="C181" s="14">
        <v>151500</v>
      </c>
      <c r="D181" s="14">
        <v>151500</v>
      </c>
      <c r="E181" s="14">
        <v>141764.57</v>
      </c>
      <c r="F181" s="12">
        <v>93.31</v>
      </c>
      <c r="G181" s="12">
        <v>93.57</v>
      </c>
    </row>
    <row r="182" spans="1:9" x14ac:dyDescent="0.3">
      <c r="A182" s="7" t="s">
        <v>59</v>
      </c>
      <c r="B182" s="15">
        <v>151921.28</v>
      </c>
      <c r="C182" s="16">
        <v>151500</v>
      </c>
      <c r="D182" s="16">
        <v>151500</v>
      </c>
      <c r="E182" s="16">
        <v>141764.57</v>
      </c>
      <c r="F182" s="7">
        <v>93.31</v>
      </c>
      <c r="G182" s="7">
        <v>93.57</v>
      </c>
    </row>
    <row r="183" spans="1:9" x14ac:dyDescent="0.3">
      <c r="A183" s="7" t="s">
        <v>52</v>
      </c>
      <c r="B183" s="15">
        <v>151921.28</v>
      </c>
      <c r="C183" s="16">
        <v>151500</v>
      </c>
      <c r="D183" s="16">
        <v>151500</v>
      </c>
      <c r="E183" s="16">
        <v>141764.57</v>
      </c>
      <c r="F183" s="7">
        <v>93.31</v>
      </c>
      <c r="G183" s="7">
        <v>93.57</v>
      </c>
    </row>
    <row r="184" spans="1:9" x14ac:dyDescent="0.3">
      <c r="A184" s="7" t="s">
        <v>57</v>
      </c>
      <c r="B184" s="15">
        <v>151921.28</v>
      </c>
      <c r="C184" s="16">
        <v>151500</v>
      </c>
      <c r="D184" s="16">
        <v>151500</v>
      </c>
      <c r="E184" s="16">
        <v>141764.57</v>
      </c>
      <c r="F184" s="7">
        <v>93.31</v>
      </c>
      <c r="G184" s="7">
        <v>93.57</v>
      </c>
    </row>
    <row r="185" spans="1:9" x14ac:dyDescent="0.3">
      <c r="A185" s="7" t="s">
        <v>58</v>
      </c>
      <c r="B185" s="15">
        <v>151921.28</v>
      </c>
      <c r="C185" s="7">
        <v>0</v>
      </c>
      <c r="D185" s="7">
        <v>0</v>
      </c>
      <c r="E185" s="16">
        <v>141764.57</v>
      </c>
      <c r="F185" s="7">
        <v>93.31</v>
      </c>
      <c r="G185" s="7">
        <v>0</v>
      </c>
    </row>
    <row r="186" spans="1:9" ht="19.2" customHeight="1" x14ac:dyDescent="0.35">
      <c r="A186" s="205" t="s">
        <v>91</v>
      </c>
      <c r="B186" s="206"/>
      <c r="C186" s="206"/>
      <c r="D186" s="206"/>
      <c r="E186" s="206"/>
      <c r="F186" s="206"/>
      <c r="G186" s="207"/>
    </row>
    <row r="187" spans="1:9" x14ac:dyDescent="0.3">
      <c r="A187" s="12" t="s">
        <v>68</v>
      </c>
      <c r="B187" s="13">
        <v>7271.74</v>
      </c>
      <c r="C187" s="14">
        <v>14200</v>
      </c>
      <c r="D187" s="14">
        <v>14200</v>
      </c>
      <c r="E187" s="14">
        <v>14200</v>
      </c>
      <c r="F187" s="12">
        <v>195.28</v>
      </c>
      <c r="G187" s="12">
        <v>100</v>
      </c>
      <c r="I187" s="36"/>
    </row>
    <row r="188" spans="1:9" x14ac:dyDescent="0.3">
      <c r="A188" s="7" t="s">
        <v>69</v>
      </c>
      <c r="B188" s="17"/>
      <c r="C188" s="16">
        <v>1600</v>
      </c>
      <c r="D188" s="16">
        <v>1600</v>
      </c>
      <c r="E188" s="16">
        <v>1600</v>
      </c>
      <c r="F188" s="7"/>
      <c r="G188" s="7">
        <v>100</v>
      </c>
    </row>
    <row r="189" spans="1:9" x14ac:dyDescent="0.3">
      <c r="A189" s="7" t="s">
        <v>5</v>
      </c>
      <c r="B189" s="17">
        <v>0</v>
      </c>
      <c r="C189" s="16">
        <v>1600</v>
      </c>
      <c r="D189" s="16">
        <v>1600</v>
      </c>
      <c r="E189" s="16">
        <v>1600</v>
      </c>
      <c r="F189" s="7">
        <v>0</v>
      </c>
      <c r="G189" s="7">
        <v>100</v>
      </c>
    </row>
    <row r="190" spans="1:9" x14ac:dyDescent="0.3">
      <c r="A190" s="7" t="s">
        <v>9</v>
      </c>
      <c r="B190" s="17">
        <v>0</v>
      </c>
      <c r="C190" s="16">
        <v>1600</v>
      </c>
      <c r="D190" s="16">
        <v>1600</v>
      </c>
      <c r="E190" s="16">
        <v>1600</v>
      </c>
      <c r="F190" s="7">
        <v>0</v>
      </c>
      <c r="G190" s="7">
        <v>100</v>
      </c>
    </row>
    <row r="191" spans="1:9" x14ac:dyDescent="0.3">
      <c r="A191" s="7" t="s">
        <v>70</v>
      </c>
      <c r="B191" s="17">
        <v>0</v>
      </c>
      <c r="C191" s="7">
        <v>0</v>
      </c>
      <c r="D191" s="7">
        <v>0</v>
      </c>
      <c r="E191" s="16">
        <v>1600</v>
      </c>
      <c r="F191" s="7">
        <v>0</v>
      </c>
      <c r="G191" s="7">
        <v>0</v>
      </c>
    </row>
    <row r="192" spans="1:9" x14ac:dyDescent="0.3">
      <c r="A192" s="7" t="s">
        <v>66</v>
      </c>
      <c r="B192" s="15">
        <v>7271.74</v>
      </c>
      <c r="C192" s="16">
        <v>12600</v>
      </c>
      <c r="D192" s="16">
        <v>12600</v>
      </c>
      <c r="E192" s="16">
        <v>12600</v>
      </c>
      <c r="F192" s="7">
        <v>173.27</v>
      </c>
      <c r="G192" s="7">
        <v>100</v>
      </c>
    </row>
    <row r="193" spans="1:9" x14ac:dyDescent="0.3">
      <c r="A193" s="7" t="s">
        <v>5</v>
      </c>
      <c r="B193" s="15">
        <v>7271.74</v>
      </c>
      <c r="C193" s="16">
        <v>12600</v>
      </c>
      <c r="D193" s="16">
        <v>12600</v>
      </c>
      <c r="E193" s="16">
        <v>12600</v>
      </c>
      <c r="F193" s="7">
        <v>173.27</v>
      </c>
      <c r="G193" s="7">
        <v>100</v>
      </c>
    </row>
    <row r="194" spans="1:9" x14ac:dyDescent="0.3">
      <c r="A194" s="7" t="s">
        <v>9</v>
      </c>
      <c r="B194" s="15">
        <v>7271.74</v>
      </c>
      <c r="C194" s="16">
        <v>12600</v>
      </c>
      <c r="D194" s="16">
        <v>12600</v>
      </c>
      <c r="E194" s="16">
        <v>12600</v>
      </c>
      <c r="F194" s="7">
        <v>173.27</v>
      </c>
      <c r="G194" s="7">
        <v>100</v>
      </c>
    </row>
    <row r="195" spans="1:9" x14ac:dyDescent="0.3">
      <c r="A195" s="7" t="s">
        <v>70</v>
      </c>
      <c r="B195" s="15">
        <v>7271.74</v>
      </c>
      <c r="C195" s="7">
        <v>0</v>
      </c>
      <c r="D195" s="7">
        <v>0</v>
      </c>
      <c r="E195" s="16">
        <v>12600</v>
      </c>
      <c r="F195" s="7">
        <v>173.27</v>
      </c>
      <c r="G195" s="7">
        <v>0</v>
      </c>
    </row>
    <row r="196" spans="1:9" ht="36" customHeight="1" x14ac:dyDescent="0.3">
      <c r="A196" s="181" t="s">
        <v>222</v>
      </c>
      <c r="B196" s="182"/>
      <c r="C196" s="182"/>
      <c r="D196" s="182"/>
      <c r="E196" s="182"/>
      <c r="F196" s="182"/>
      <c r="G196" s="183"/>
    </row>
    <row r="197" spans="1:9" ht="28.2" x14ac:dyDescent="0.3">
      <c r="A197" s="20" t="s">
        <v>71</v>
      </c>
      <c r="B197" s="9">
        <v>44916.12</v>
      </c>
      <c r="C197" s="10">
        <v>45000</v>
      </c>
      <c r="D197" s="10">
        <v>45000</v>
      </c>
      <c r="E197" s="10">
        <v>44783.42</v>
      </c>
      <c r="F197" s="11">
        <v>99.7</v>
      </c>
      <c r="G197" s="11">
        <v>99.52</v>
      </c>
    </row>
    <row r="198" spans="1:9" x14ac:dyDescent="0.3">
      <c r="A198" s="12" t="s">
        <v>72</v>
      </c>
      <c r="B198" s="13">
        <v>44916.12</v>
      </c>
      <c r="C198" s="14">
        <v>45000</v>
      </c>
      <c r="D198" s="14">
        <v>45000</v>
      </c>
      <c r="E198" s="14">
        <v>44783.42</v>
      </c>
      <c r="F198" s="12">
        <v>99.7</v>
      </c>
      <c r="G198" s="12">
        <v>99.52</v>
      </c>
    </row>
    <row r="199" spans="1:9" x14ac:dyDescent="0.3">
      <c r="A199" s="7" t="s">
        <v>4</v>
      </c>
      <c r="B199" s="15">
        <v>44916.12</v>
      </c>
      <c r="C199" s="16">
        <v>45000</v>
      </c>
      <c r="D199" s="16">
        <v>45000</v>
      </c>
      <c r="E199" s="16">
        <v>44783.42</v>
      </c>
      <c r="F199" s="7">
        <v>99.7</v>
      </c>
      <c r="G199" s="7">
        <v>99.52</v>
      </c>
    </row>
    <row r="200" spans="1:9" x14ac:dyDescent="0.3">
      <c r="A200" s="7" t="s">
        <v>52</v>
      </c>
      <c r="B200" s="15">
        <v>44916.12</v>
      </c>
      <c r="C200" s="16">
        <v>45000</v>
      </c>
      <c r="D200" s="16">
        <v>45000</v>
      </c>
      <c r="E200" s="16">
        <v>44783.42</v>
      </c>
      <c r="F200" s="7">
        <v>99.7</v>
      </c>
      <c r="G200" s="7">
        <v>99.52</v>
      </c>
    </row>
    <row r="201" spans="1:9" x14ac:dyDescent="0.3">
      <c r="A201" s="7" t="s">
        <v>53</v>
      </c>
      <c r="B201" s="15">
        <v>34916.120000000003</v>
      </c>
      <c r="C201" s="16">
        <v>35000</v>
      </c>
      <c r="D201" s="16">
        <v>35000</v>
      </c>
      <c r="E201" s="16">
        <v>34808.879999999997</v>
      </c>
      <c r="F201" s="7">
        <v>99.69</v>
      </c>
      <c r="G201" s="7">
        <v>99.45</v>
      </c>
    </row>
    <row r="202" spans="1:9" x14ac:dyDescent="0.3">
      <c r="A202" s="7" t="s">
        <v>54</v>
      </c>
      <c r="B202" s="15">
        <v>34916.120000000003</v>
      </c>
      <c r="C202" s="7">
        <v>0</v>
      </c>
      <c r="D202" s="7">
        <v>0</v>
      </c>
      <c r="E202" s="16">
        <v>34808.879999999997</v>
      </c>
      <c r="F202" s="7">
        <v>99.69</v>
      </c>
      <c r="G202" s="7">
        <v>0</v>
      </c>
    </row>
    <row r="203" spans="1:9" x14ac:dyDescent="0.3">
      <c r="A203" s="7" t="s">
        <v>57</v>
      </c>
      <c r="B203" s="15">
        <v>10000</v>
      </c>
      <c r="C203" s="16">
        <v>10000</v>
      </c>
      <c r="D203" s="16">
        <v>10000</v>
      </c>
      <c r="E203" s="16">
        <v>9974.5400000000009</v>
      </c>
      <c r="F203" s="7">
        <v>99.75</v>
      </c>
      <c r="G203" s="7">
        <v>99.75</v>
      </c>
    </row>
    <row r="204" spans="1:9" x14ac:dyDescent="0.3">
      <c r="A204" s="7" t="s">
        <v>58</v>
      </c>
      <c r="B204" s="15">
        <v>10000</v>
      </c>
      <c r="C204" s="7">
        <v>0</v>
      </c>
      <c r="D204" s="7">
        <v>0</v>
      </c>
      <c r="E204" s="16">
        <v>9974.5400000000009</v>
      </c>
      <c r="F204" s="7">
        <v>99.75</v>
      </c>
      <c r="G204" s="7">
        <v>0</v>
      </c>
    </row>
    <row r="205" spans="1:9" ht="31.8" customHeight="1" x14ac:dyDescent="0.35">
      <c r="A205" s="184" t="s">
        <v>223</v>
      </c>
      <c r="B205" s="185"/>
      <c r="C205" s="185"/>
      <c r="D205" s="185"/>
      <c r="E205" s="185"/>
      <c r="F205" s="185"/>
      <c r="G205" s="186"/>
    </row>
    <row r="206" spans="1:9" ht="16.8" customHeight="1" x14ac:dyDescent="0.3">
      <c r="A206" s="22" t="s">
        <v>73</v>
      </c>
      <c r="B206" s="23">
        <v>8000</v>
      </c>
      <c r="C206" s="24"/>
      <c r="D206" s="24"/>
      <c r="E206" s="24"/>
      <c r="F206" s="24"/>
      <c r="G206" s="24"/>
    </row>
    <row r="207" spans="1:9" s="32" customFormat="1" ht="36.6" customHeight="1" x14ac:dyDescent="0.3">
      <c r="A207" s="12" t="s">
        <v>74</v>
      </c>
      <c r="B207" s="13">
        <v>8000</v>
      </c>
      <c r="C207" s="12"/>
      <c r="D207" s="12"/>
      <c r="E207" s="12"/>
      <c r="F207" s="12"/>
      <c r="G207" s="12"/>
      <c r="H207"/>
      <c r="I207"/>
    </row>
    <row r="208" spans="1:9" x14ac:dyDescent="0.3">
      <c r="A208" s="7" t="s">
        <v>55</v>
      </c>
      <c r="B208" s="15">
        <v>6000</v>
      </c>
      <c r="C208" s="7"/>
      <c r="D208" s="7"/>
      <c r="E208" s="7"/>
      <c r="F208" s="7"/>
      <c r="G208" s="7"/>
    </row>
    <row r="209" spans="1:7" x14ac:dyDescent="0.3">
      <c r="A209" s="7" t="s">
        <v>52</v>
      </c>
      <c r="B209" s="15">
        <v>6000</v>
      </c>
      <c r="C209" s="7">
        <v>0</v>
      </c>
      <c r="D209" s="7">
        <v>0</v>
      </c>
      <c r="E209" s="7">
        <v>0</v>
      </c>
      <c r="F209" s="7">
        <v>0</v>
      </c>
      <c r="G209" s="7">
        <v>0</v>
      </c>
    </row>
    <row r="210" spans="1:7" x14ac:dyDescent="0.3">
      <c r="A210" s="7" t="s">
        <v>53</v>
      </c>
      <c r="B210" s="15">
        <v>6000</v>
      </c>
      <c r="C210" s="7">
        <v>0</v>
      </c>
      <c r="D210" s="7">
        <v>0</v>
      </c>
      <c r="E210" s="7">
        <v>0</v>
      </c>
      <c r="F210" s="7">
        <v>0</v>
      </c>
      <c r="G210" s="7">
        <v>0</v>
      </c>
    </row>
    <row r="211" spans="1:7" x14ac:dyDescent="0.3">
      <c r="A211" s="7" t="s">
        <v>75</v>
      </c>
      <c r="B211" s="15">
        <v>6000</v>
      </c>
      <c r="C211" s="7">
        <v>0</v>
      </c>
      <c r="D211" s="7">
        <v>0</v>
      </c>
      <c r="E211" s="7">
        <v>0</v>
      </c>
      <c r="F211" s="7">
        <v>0</v>
      </c>
      <c r="G211" s="7">
        <v>0</v>
      </c>
    </row>
    <row r="212" spans="1:7" x14ac:dyDescent="0.3">
      <c r="A212" s="7" t="s">
        <v>59</v>
      </c>
      <c r="B212" s="15">
        <v>2000</v>
      </c>
      <c r="C212" s="7"/>
      <c r="D212" s="7"/>
      <c r="E212" s="7"/>
      <c r="F212" s="7"/>
      <c r="G212" s="7"/>
    </row>
    <row r="213" spans="1:7" ht="27" customHeight="1" x14ac:dyDescent="0.3">
      <c r="A213" s="7" t="s">
        <v>52</v>
      </c>
      <c r="B213" s="15">
        <v>2000</v>
      </c>
      <c r="C213" s="7">
        <v>0</v>
      </c>
      <c r="D213" s="7">
        <v>0</v>
      </c>
      <c r="E213" s="7">
        <v>0</v>
      </c>
      <c r="F213" s="7">
        <v>0</v>
      </c>
      <c r="G213" s="7">
        <v>0</v>
      </c>
    </row>
    <row r="214" spans="1:7" x14ac:dyDescent="0.3">
      <c r="A214" s="7" t="s">
        <v>57</v>
      </c>
      <c r="B214" s="15">
        <v>2000</v>
      </c>
      <c r="C214" s="7">
        <v>0</v>
      </c>
      <c r="D214" s="7">
        <v>0</v>
      </c>
      <c r="E214" s="7">
        <v>0</v>
      </c>
      <c r="F214" s="7">
        <v>0</v>
      </c>
      <c r="G214" s="7">
        <v>0</v>
      </c>
    </row>
    <row r="215" spans="1:7" x14ac:dyDescent="0.3">
      <c r="A215" s="7" t="s">
        <v>58</v>
      </c>
      <c r="B215" s="15">
        <v>2000</v>
      </c>
      <c r="C215" s="7">
        <v>0</v>
      </c>
      <c r="D215" s="7">
        <v>0</v>
      </c>
      <c r="E215" s="7">
        <v>0</v>
      </c>
      <c r="F215" s="7">
        <v>0</v>
      </c>
      <c r="G215" s="7">
        <v>0</v>
      </c>
    </row>
    <row r="216" spans="1:7" x14ac:dyDescent="0.3">
      <c r="A216" s="211"/>
      <c r="B216" s="212"/>
      <c r="C216" s="212"/>
      <c r="D216" s="212"/>
      <c r="E216" s="212"/>
      <c r="F216" s="212"/>
      <c r="G216" s="212"/>
    </row>
    <row r="217" spans="1:7" x14ac:dyDescent="0.3">
      <c r="A217" s="213"/>
      <c r="B217" s="214"/>
      <c r="C217" s="214"/>
      <c r="D217" s="214"/>
      <c r="E217" s="214"/>
      <c r="F217" s="214"/>
      <c r="G217" s="214"/>
    </row>
    <row r="218" spans="1:7" ht="26.4" customHeight="1" x14ac:dyDescent="0.3">
      <c r="A218" s="209" t="s">
        <v>93</v>
      </c>
      <c r="B218" s="210"/>
      <c r="C218" s="210"/>
      <c r="D218" s="210"/>
      <c r="E218" s="210"/>
      <c r="F218" s="210"/>
      <c r="G218" s="210"/>
    </row>
    <row r="219" spans="1:7" x14ac:dyDescent="0.3">
      <c r="A219" s="180" t="s">
        <v>93</v>
      </c>
      <c r="B219" s="180" t="s">
        <v>77</v>
      </c>
      <c r="C219" s="180" t="s">
        <v>78</v>
      </c>
      <c r="D219" s="180" t="s">
        <v>79</v>
      </c>
      <c r="E219" s="180" t="s">
        <v>80</v>
      </c>
      <c r="F219" s="180" t="s">
        <v>81</v>
      </c>
      <c r="G219" s="180" t="s">
        <v>81</v>
      </c>
    </row>
    <row r="220" spans="1:7" x14ac:dyDescent="0.3">
      <c r="A220" s="38" t="s">
        <v>46</v>
      </c>
      <c r="B220" s="39">
        <f t="shared" ref="B220:E221" si="0">+B221</f>
        <v>640035</v>
      </c>
      <c r="C220" s="40">
        <f t="shared" si="0"/>
        <v>968600</v>
      </c>
      <c r="D220" s="41">
        <f t="shared" si="0"/>
        <v>968600</v>
      </c>
      <c r="E220" s="39">
        <f t="shared" si="0"/>
        <v>957268</v>
      </c>
      <c r="F220" s="42">
        <f t="shared" ref="F220:F229" si="1">+C220/B220</f>
        <v>1.513354738412743</v>
      </c>
      <c r="G220" s="43">
        <f>+E220/C220</f>
        <v>0.98830064009911212</v>
      </c>
    </row>
    <row r="221" spans="1:7" x14ac:dyDescent="0.3">
      <c r="A221" s="44" t="s">
        <v>94</v>
      </c>
      <c r="B221" s="45">
        <f t="shared" si="0"/>
        <v>640035</v>
      </c>
      <c r="C221" s="46">
        <f t="shared" si="0"/>
        <v>968600</v>
      </c>
      <c r="D221" s="47">
        <f t="shared" si="0"/>
        <v>968600</v>
      </c>
      <c r="E221" s="45">
        <f t="shared" si="0"/>
        <v>957268</v>
      </c>
      <c r="F221" s="48">
        <f t="shared" si="1"/>
        <v>1.513354738412743</v>
      </c>
      <c r="G221" s="49">
        <f t="shared" ref="G221:G254" si="2">+E221/C221</f>
        <v>0.98830064009911212</v>
      </c>
    </row>
    <row r="222" spans="1:7" x14ac:dyDescent="0.3">
      <c r="A222" s="50" t="s">
        <v>95</v>
      </c>
      <c r="B222" s="51">
        <v>640035</v>
      </c>
      <c r="C222" s="51">
        <v>968600</v>
      </c>
      <c r="D222" s="51">
        <f>+C222</f>
        <v>968600</v>
      </c>
      <c r="E222" s="51">
        <v>957268</v>
      </c>
      <c r="F222" s="48">
        <f t="shared" si="1"/>
        <v>1.513354738412743</v>
      </c>
      <c r="G222" s="49">
        <f t="shared" si="2"/>
        <v>0.98830064009911212</v>
      </c>
    </row>
    <row r="223" spans="1:7" x14ac:dyDescent="0.3">
      <c r="A223" s="52" t="s">
        <v>4</v>
      </c>
      <c r="B223" s="53">
        <f>+B224</f>
        <v>545782</v>
      </c>
      <c r="C223" s="54">
        <f>+C224</f>
        <v>650400</v>
      </c>
      <c r="D223" s="55">
        <v>650400</v>
      </c>
      <c r="E223" s="53">
        <f>+E224</f>
        <v>650095</v>
      </c>
      <c r="F223" s="42">
        <f t="shared" si="1"/>
        <v>1.1916845920165926</v>
      </c>
      <c r="G223" s="43">
        <f t="shared" si="2"/>
        <v>0.99953105781057816</v>
      </c>
    </row>
    <row r="224" spans="1:7" x14ac:dyDescent="0.3">
      <c r="A224" s="44" t="s">
        <v>94</v>
      </c>
      <c r="B224" s="45">
        <f>+B225+B226</f>
        <v>545782</v>
      </c>
      <c r="C224" s="46">
        <f>+C225+C226</f>
        <v>650400</v>
      </c>
      <c r="D224" s="47">
        <f>+C224</f>
        <v>650400</v>
      </c>
      <c r="E224" s="45">
        <f>+E225+E226</f>
        <v>650095</v>
      </c>
      <c r="F224" s="48">
        <f t="shared" si="1"/>
        <v>1.1916845920165926</v>
      </c>
      <c r="G224" s="49">
        <f t="shared" si="2"/>
        <v>0.99953105781057816</v>
      </c>
    </row>
    <row r="225" spans="1:7" ht="24" customHeight="1" x14ac:dyDescent="0.3">
      <c r="A225" s="50" t="s">
        <v>95</v>
      </c>
      <c r="B225" s="51">
        <v>500865</v>
      </c>
      <c r="C225" s="51">
        <f>490000+115400</f>
        <v>605400</v>
      </c>
      <c r="D225" s="51">
        <f>+C225</f>
        <v>605400</v>
      </c>
      <c r="E225" s="51">
        <f>489911+115400</f>
        <v>605311</v>
      </c>
      <c r="F225" s="48">
        <f t="shared" si="1"/>
        <v>1.2087089335449672</v>
      </c>
      <c r="G225" s="49">
        <f t="shared" si="2"/>
        <v>0.99985298975883719</v>
      </c>
    </row>
    <row r="226" spans="1:7" x14ac:dyDescent="0.3">
      <c r="A226" s="56" t="s">
        <v>96</v>
      </c>
      <c r="B226" s="51">
        <v>44917</v>
      </c>
      <c r="C226" s="51">
        <v>45000</v>
      </c>
      <c r="D226" s="51">
        <f>+C226</f>
        <v>45000</v>
      </c>
      <c r="E226" s="51">
        <v>44784</v>
      </c>
      <c r="F226" s="48">
        <f t="shared" si="1"/>
        <v>1.0018478527061023</v>
      </c>
      <c r="G226" s="49">
        <f t="shared" si="2"/>
        <v>0.99519999999999997</v>
      </c>
    </row>
    <row r="227" spans="1:7" x14ac:dyDescent="0.3">
      <c r="A227" s="52" t="s">
        <v>97</v>
      </c>
      <c r="B227" s="53">
        <f>+B228</f>
        <v>169294</v>
      </c>
      <c r="C227" s="54">
        <f>+C228</f>
        <v>182800</v>
      </c>
      <c r="D227" s="55">
        <f>+D228</f>
        <v>182800</v>
      </c>
      <c r="E227" s="53">
        <v>177507</v>
      </c>
      <c r="F227" s="42">
        <f t="shared" si="1"/>
        <v>1.0797783737167295</v>
      </c>
      <c r="G227" s="43">
        <f t="shared" si="2"/>
        <v>0.97104485776805249</v>
      </c>
    </row>
    <row r="228" spans="1:7" x14ac:dyDescent="0.3">
      <c r="A228" s="44" t="s">
        <v>94</v>
      </c>
      <c r="B228" s="45">
        <f>+B229</f>
        <v>169294</v>
      </c>
      <c r="C228" s="46">
        <v>182800</v>
      </c>
      <c r="D228" s="47">
        <v>182800</v>
      </c>
      <c r="E228" s="45">
        <v>177507</v>
      </c>
      <c r="F228" s="48">
        <f t="shared" si="1"/>
        <v>1.0797783737167295</v>
      </c>
      <c r="G228" s="49">
        <f t="shared" si="2"/>
        <v>0.97104485776805249</v>
      </c>
    </row>
    <row r="229" spans="1:7" x14ac:dyDescent="0.3">
      <c r="A229" s="50" t="s">
        <v>95</v>
      </c>
      <c r="B229" s="51">
        <v>169294</v>
      </c>
      <c r="C229" s="51">
        <v>182800</v>
      </c>
      <c r="D229" s="51">
        <v>182800</v>
      </c>
      <c r="E229" s="51">
        <v>177507</v>
      </c>
      <c r="F229" s="48">
        <f t="shared" si="1"/>
        <v>1.0797783737167295</v>
      </c>
      <c r="G229" s="49">
        <f t="shared" si="2"/>
        <v>0.97104485776805249</v>
      </c>
    </row>
    <row r="230" spans="1:7" x14ac:dyDescent="0.3">
      <c r="A230" s="57" t="s">
        <v>117</v>
      </c>
      <c r="B230" s="58"/>
      <c r="C230" s="59">
        <v>1600</v>
      </c>
      <c r="D230" s="59">
        <v>1600</v>
      </c>
      <c r="E230" s="60">
        <v>1600</v>
      </c>
      <c r="F230" s="42"/>
      <c r="G230" s="43">
        <f t="shared" si="2"/>
        <v>1</v>
      </c>
    </row>
    <row r="231" spans="1:7" x14ac:dyDescent="0.3">
      <c r="A231" s="61" t="s">
        <v>95</v>
      </c>
      <c r="B231" s="51"/>
      <c r="C231" s="62">
        <v>1600</v>
      </c>
      <c r="D231" s="62">
        <v>1600</v>
      </c>
      <c r="E231" s="63">
        <v>1600</v>
      </c>
      <c r="F231" s="48"/>
      <c r="G231" s="49">
        <f t="shared" si="2"/>
        <v>1</v>
      </c>
    </row>
    <row r="232" spans="1:7" x14ac:dyDescent="0.3">
      <c r="A232" s="52" t="s">
        <v>98</v>
      </c>
      <c r="B232" s="53">
        <f>+B233</f>
        <v>4870047</v>
      </c>
      <c r="C232" s="54">
        <f>+C233</f>
        <v>5229200</v>
      </c>
      <c r="D232" s="54">
        <f>+C232</f>
        <v>5229200</v>
      </c>
      <c r="E232" s="55">
        <f>+E233</f>
        <v>5386200</v>
      </c>
      <c r="F232" s="42">
        <f t="shared" ref="F232:F241" si="3">+C232/B232</f>
        <v>1.0737473375513624</v>
      </c>
      <c r="G232" s="43">
        <f t="shared" si="2"/>
        <v>1.0300237129962517</v>
      </c>
    </row>
    <row r="233" spans="1:7" x14ac:dyDescent="0.3">
      <c r="A233" s="44" t="s">
        <v>99</v>
      </c>
      <c r="B233" s="45">
        <f>B234</f>
        <v>4870047</v>
      </c>
      <c r="C233" s="46">
        <f>+C234</f>
        <v>5229200</v>
      </c>
      <c r="D233" s="46">
        <f>+C233</f>
        <v>5229200</v>
      </c>
      <c r="E233" s="47">
        <f>+E234</f>
        <v>5386200</v>
      </c>
      <c r="F233" s="48">
        <f t="shared" si="3"/>
        <v>1.0737473375513624</v>
      </c>
      <c r="G233" s="49">
        <f t="shared" si="2"/>
        <v>1.0300237129962517</v>
      </c>
    </row>
    <row r="234" spans="1:7" ht="25.2" customHeight="1" x14ac:dyDescent="0.3">
      <c r="A234" s="50" t="s">
        <v>100</v>
      </c>
      <c r="B234" s="51">
        <v>4870047</v>
      </c>
      <c r="C234" s="64">
        <v>5229200</v>
      </c>
      <c r="D234" s="64">
        <f>+C234</f>
        <v>5229200</v>
      </c>
      <c r="E234" s="65">
        <v>5386200</v>
      </c>
      <c r="F234" s="48">
        <f t="shared" si="3"/>
        <v>1.0737473375513624</v>
      </c>
      <c r="G234" s="49">
        <f t="shared" si="2"/>
        <v>1.0300237129962517</v>
      </c>
    </row>
    <row r="235" spans="1:7" ht="39" customHeight="1" x14ac:dyDescent="0.3">
      <c r="A235" s="52" t="s">
        <v>51</v>
      </c>
      <c r="B235" s="53">
        <f>+B236+B238</f>
        <v>15243</v>
      </c>
      <c r="C235" s="54">
        <v>10000</v>
      </c>
      <c r="D235" s="55">
        <v>10000</v>
      </c>
      <c r="E235" s="53">
        <f>+E238+E237</f>
        <v>2855</v>
      </c>
      <c r="F235" s="42">
        <f t="shared" si="3"/>
        <v>0.65603883749917991</v>
      </c>
      <c r="G235" s="43">
        <f t="shared" si="2"/>
        <v>0.28549999999999998</v>
      </c>
    </row>
    <row r="236" spans="1:7" x14ac:dyDescent="0.3">
      <c r="A236" s="44" t="s">
        <v>101</v>
      </c>
      <c r="B236" s="45">
        <f>+B237</f>
        <v>15</v>
      </c>
      <c r="C236" s="46">
        <v>0</v>
      </c>
      <c r="D236" s="47">
        <v>0</v>
      </c>
      <c r="E236" s="45">
        <v>5</v>
      </c>
      <c r="F236" s="48">
        <f t="shared" si="3"/>
        <v>0</v>
      </c>
      <c r="G236" s="49"/>
    </row>
    <row r="237" spans="1:7" x14ac:dyDescent="0.3">
      <c r="A237" s="50" t="s">
        <v>102</v>
      </c>
      <c r="B237" s="51">
        <v>15</v>
      </c>
      <c r="C237" s="64">
        <v>0</v>
      </c>
      <c r="D237" s="65">
        <v>0</v>
      </c>
      <c r="E237" s="51">
        <v>5</v>
      </c>
      <c r="F237" s="48">
        <f t="shared" si="3"/>
        <v>0</v>
      </c>
      <c r="G237" s="49"/>
    </row>
    <row r="238" spans="1:7" ht="28.2" x14ac:dyDescent="0.3">
      <c r="A238" s="66" t="s">
        <v>103</v>
      </c>
      <c r="B238" s="45">
        <f>+B239</f>
        <v>15228</v>
      </c>
      <c r="C238" s="46">
        <f>+C239</f>
        <v>10000</v>
      </c>
      <c r="D238" s="47">
        <f>+D239</f>
        <v>10000</v>
      </c>
      <c r="E238" s="45">
        <f>+E239</f>
        <v>2850</v>
      </c>
      <c r="F238" s="48">
        <f t="shared" si="3"/>
        <v>0.65668505384817444</v>
      </c>
      <c r="G238" s="49">
        <f t="shared" si="2"/>
        <v>0.28499999999999998</v>
      </c>
    </row>
    <row r="239" spans="1:7" x14ac:dyDescent="0.3">
      <c r="A239" s="50" t="s">
        <v>104</v>
      </c>
      <c r="B239" s="51">
        <v>15228</v>
      </c>
      <c r="C239" s="64">
        <v>10000</v>
      </c>
      <c r="D239" s="65">
        <v>10000</v>
      </c>
      <c r="E239" s="51">
        <v>2850</v>
      </c>
      <c r="F239" s="48">
        <f t="shared" si="3"/>
        <v>0.65668505384817444</v>
      </c>
      <c r="G239" s="49">
        <f t="shared" si="2"/>
        <v>0.28499999999999998</v>
      </c>
    </row>
    <row r="240" spans="1:7" x14ac:dyDescent="0.3">
      <c r="A240" s="52" t="s">
        <v>105</v>
      </c>
      <c r="B240" s="53">
        <f>+B241+B247+B251</f>
        <v>255394</v>
      </c>
      <c r="C240" s="54">
        <f>+C241+C247+C251+C245</f>
        <v>257600</v>
      </c>
      <c r="D240" s="55">
        <f>+C240</f>
        <v>257600</v>
      </c>
      <c r="E240" s="53">
        <f>+E241+E247+E251</f>
        <v>252240</v>
      </c>
      <c r="F240" s="42">
        <f t="shared" si="3"/>
        <v>1.0086376344001817</v>
      </c>
      <c r="G240" s="43">
        <f t="shared" si="2"/>
        <v>0.97919254658385091</v>
      </c>
    </row>
    <row r="241" spans="1:7" x14ac:dyDescent="0.3">
      <c r="A241" s="44" t="s">
        <v>99</v>
      </c>
      <c r="B241" s="45">
        <f>+B244</f>
        <v>153921</v>
      </c>
      <c r="C241" s="46">
        <v>151500</v>
      </c>
      <c r="D241" s="47">
        <f>+C241</f>
        <v>151500</v>
      </c>
      <c r="E241" s="45">
        <f>+E242+E243+E244</f>
        <v>147586</v>
      </c>
      <c r="F241" s="48">
        <f t="shared" si="3"/>
        <v>0.98427115208451088</v>
      </c>
      <c r="G241" s="49">
        <f t="shared" si="2"/>
        <v>0.97416501650165022</v>
      </c>
    </row>
    <row r="242" spans="1:7" x14ac:dyDescent="0.3">
      <c r="A242" s="67" t="s">
        <v>100</v>
      </c>
      <c r="B242" s="68"/>
      <c r="C242" s="69">
        <v>0</v>
      </c>
      <c r="D242" s="70">
        <v>0</v>
      </c>
      <c r="E242" s="68">
        <v>5191</v>
      </c>
      <c r="F242" s="48"/>
      <c r="G242" s="49"/>
    </row>
    <row r="243" spans="1:7" x14ac:dyDescent="0.3">
      <c r="A243" s="71" t="s">
        <v>106</v>
      </c>
      <c r="B243" s="72"/>
      <c r="C243" s="73">
        <v>0</v>
      </c>
      <c r="D243" s="74">
        <v>0</v>
      </c>
      <c r="E243" s="72">
        <v>604</v>
      </c>
      <c r="F243" s="48"/>
      <c r="G243" s="49"/>
    </row>
    <row r="244" spans="1:7" x14ac:dyDescent="0.3">
      <c r="A244" s="75" t="s">
        <v>107</v>
      </c>
      <c r="B244" s="76">
        <v>153921</v>
      </c>
      <c r="C244" s="77">
        <v>151500</v>
      </c>
      <c r="D244" s="78">
        <v>151500</v>
      </c>
      <c r="E244" s="76">
        <v>141791</v>
      </c>
      <c r="F244" s="48">
        <f>+C244/B244</f>
        <v>0.98427115208451088</v>
      </c>
      <c r="G244" s="49">
        <f t="shared" si="2"/>
        <v>0.93591419141914189</v>
      </c>
    </row>
    <row r="245" spans="1:7" ht="17.399999999999999" customHeight="1" x14ac:dyDescent="0.3">
      <c r="A245" s="79" t="s">
        <v>101</v>
      </c>
      <c r="B245" s="80"/>
      <c r="C245" s="81">
        <v>100</v>
      </c>
      <c r="D245" s="82">
        <v>100</v>
      </c>
      <c r="E245" s="80"/>
      <c r="F245" s="48"/>
      <c r="G245" s="49">
        <f t="shared" si="2"/>
        <v>0</v>
      </c>
    </row>
    <row r="246" spans="1:7" ht="13.8" customHeight="1" x14ac:dyDescent="0.3">
      <c r="A246" s="83" t="s">
        <v>102</v>
      </c>
      <c r="B246" s="84">
        <f>+B245</f>
        <v>0</v>
      </c>
      <c r="C246" s="85">
        <f>+C245</f>
        <v>100</v>
      </c>
      <c r="D246" s="86">
        <v>100</v>
      </c>
      <c r="E246" s="84"/>
      <c r="F246" s="48"/>
      <c r="G246" s="49">
        <f t="shared" si="2"/>
        <v>0</v>
      </c>
    </row>
    <row r="247" spans="1:7" x14ac:dyDescent="0.3">
      <c r="A247" s="44" t="s">
        <v>108</v>
      </c>
      <c r="B247" s="45">
        <f>+B248</f>
        <v>101073</v>
      </c>
      <c r="C247" s="46">
        <f>+C248</f>
        <v>105600</v>
      </c>
      <c r="D247" s="47">
        <v>105600</v>
      </c>
      <c r="E247" s="45">
        <f>+E248+E249+E250</f>
        <v>104252</v>
      </c>
      <c r="F247" s="48">
        <f>+C247/B247</f>
        <v>1.0447894096346204</v>
      </c>
      <c r="G247" s="49">
        <f t="shared" si="2"/>
        <v>0.98723484848484844</v>
      </c>
    </row>
    <row r="248" spans="1:7" x14ac:dyDescent="0.3">
      <c r="A248" s="87" t="s">
        <v>109</v>
      </c>
      <c r="B248" s="88">
        <v>101073</v>
      </c>
      <c r="C248" s="89">
        <v>105600</v>
      </c>
      <c r="D248" s="90">
        <v>105600</v>
      </c>
      <c r="E248" s="88">
        <v>100025</v>
      </c>
      <c r="F248" s="48">
        <f>+C248/B248</f>
        <v>1.0447894096346204</v>
      </c>
      <c r="G248" s="49">
        <f t="shared" si="2"/>
        <v>0.94720643939393945</v>
      </c>
    </row>
    <row r="249" spans="1:7" x14ac:dyDescent="0.3">
      <c r="A249" s="91" t="s">
        <v>116</v>
      </c>
      <c r="B249" s="92"/>
      <c r="C249" s="93">
        <v>0</v>
      </c>
      <c r="D249" s="94">
        <v>0</v>
      </c>
      <c r="E249" s="92">
        <v>663</v>
      </c>
      <c r="F249" s="48"/>
      <c r="G249" s="49"/>
    </row>
    <row r="250" spans="1:7" x14ac:dyDescent="0.3">
      <c r="A250" s="75" t="s">
        <v>115</v>
      </c>
      <c r="B250" s="76"/>
      <c r="C250" s="77">
        <v>0</v>
      </c>
      <c r="D250" s="78">
        <v>0</v>
      </c>
      <c r="E250" s="76">
        <v>3564</v>
      </c>
      <c r="F250" s="48"/>
      <c r="G250" s="49"/>
    </row>
    <row r="251" spans="1:7" x14ac:dyDescent="0.3">
      <c r="A251" s="44" t="s">
        <v>110</v>
      </c>
      <c r="B251" s="45">
        <f>+B252</f>
        <v>400</v>
      </c>
      <c r="C251" s="46">
        <f>+C252</f>
        <v>400</v>
      </c>
      <c r="D251" s="47">
        <f>+D252</f>
        <v>400</v>
      </c>
      <c r="E251" s="45">
        <f>+E252</f>
        <v>402</v>
      </c>
      <c r="F251" s="48">
        <f>+C251/B251</f>
        <v>1</v>
      </c>
      <c r="G251" s="49">
        <f t="shared" si="2"/>
        <v>1.0049999999999999</v>
      </c>
    </row>
    <row r="252" spans="1:7" x14ac:dyDescent="0.3">
      <c r="A252" s="50" t="s">
        <v>111</v>
      </c>
      <c r="B252" s="51">
        <v>400</v>
      </c>
      <c r="C252" s="64">
        <v>400</v>
      </c>
      <c r="D252" s="65">
        <v>400</v>
      </c>
      <c r="E252" s="51">
        <v>402</v>
      </c>
      <c r="F252" s="48">
        <f>+C252/B252</f>
        <v>1</v>
      </c>
      <c r="G252" s="49">
        <f t="shared" si="2"/>
        <v>1.0049999999999999</v>
      </c>
    </row>
    <row r="253" spans="1:7" ht="13.95" customHeight="1" x14ac:dyDescent="0.3">
      <c r="A253" s="52" t="s">
        <v>112</v>
      </c>
      <c r="B253" s="53">
        <f>+B254</f>
        <v>1357</v>
      </c>
      <c r="C253" s="54"/>
      <c r="D253" s="55"/>
      <c r="E253" s="53"/>
      <c r="F253" s="42">
        <f>+C253/B253</f>
        <v>0</v>
      </c>
      <c r="G253" s="43"/>
    </row>
    <row r="254" spans="1:7" x14ac:dyDescent="0.3">
      <c r="A254" s="44" t="s">
        <v>113</v>
      </c>
      <c r="B254" s="45">
        <v>1357</v>
      </c>
      <c r="C254" s="46">
        <v>1357</v>
      </c>
      <c r="D254" s="47">
        <v>1357</v>
      </c>
      <c r="E254" s="45">
        <v>1357</v>
      </c>
      <c r="F254" s="48">
        <f>+C254/B254</f>
        <v>1</v>
      </c>
      <c r="G254" s="49">
        <f t="shared" si="2"/>
        <v>1</v>
      </c>
    </row>
    <row r="255" spans="1:7" ht="15" thickBot="1" x14ac:dyDescent="0.35">
      <c r="A255" s="95"/>
      <c r="B255" s="155">
        <v>1357</v>
      </c>
      <c r="C255" s="97"/>
      <c r="D255" s="98"/>
      <c r="E255" s="96">
        <v>-1686</v>
      </c>
      <c r="F255" s="48">
        <f>+C255/B255</f>
        <v>0</v>
      </c>
      <c r="G255" s="49"/>
    </row>
    <row r="256" spans="1:7" ht="12" customHeight="1" x14ac:dyDescent="0.3">
      <c r="A256" s="6" t="s">
        <v>114</v>
      </c>
      <c r="B256" s="34">
        <f>+B220+B223+B227+B232+B235+B240</f>
        <v>6495795</v>
      </c>
      <c r="C256" s="33">
        <f>+C240++C235+C232+C230+C227+C224+C220+C254</f>
        <v>7301557</v>
      </c>
      <c r="D256" s="33">
        <f>+C256</f>
        <v>7301557</v>
      </c>
      <c r="E256" s="35">
        <f>+E220+E223+E227+E230+E232+E235+E240</f>
        <v>7427765</v>
      </c>
      <c r="F256" s="33"/>
      <c r="G256" s="4"/>
    </row>
    <row r="257" spans="1:11" ht="12" customHeight="1" x14ac:dyDescent="0.3">
      <c r="A257" s="4"/>
      <c r="B257" s="4"/>
      <c r="C257" s="4"/>
      <c r="D257" s="4"/>
      <c r="E257" s="4"/>
      <c r="F257" s="4"/>
    </row>
    <row r="258" spans="1:11" ht="12" customHeight="1" x14ac:dyDescent="0.3">
      <c r="A258" s="4"/>
      <c r="B258" s="4"/>
      <c r="C258" s="4"/>
      <c r="D258" s="4"/>
      <c r="E258" s="4"/>
      <c r="F258" s="4"/>
    </row>
    <row r="259" spans="1:11" ht="12" customHeight="1" x14ac:dyDescent="0.3">
      <c r="A259" s="4"/>
      <c r="B259" s="33"/>
      <c r="C259" s="4"/>
      <c r="D259" s="4"/>
      <c r="E259" s="4"/>
    </row>
    <row r="260" spans="1:11" ht="12" customHeight="1" x14ac:dyDescent="0.3">
      <c r="A260" s="4"/>
    </row>
    <row r="261" spans="1:11" x14ac:dyDescent="0.3">
      <c r="A261"/>
      <c r="B261" s="36"/>
      <c r="G261" s="150"/>
      <c r="H261" s="193" t="s">
        <v>93</v>
      </c>
      <c r="I261" s="194"/>
      <c r="J261" s="194"/>
      <c r="K261" s="195"/>
    </row>
    <row r="262" spans="1:11" ht="27.6" x14ac:dyDescent="0.3">
      <c r="A262"/>
      <c r="G262" s="150"/>
      <c r="H262" s="153" t="s">
        <v>193</v>
      </c>
      <c r="I262" s="154" t="s">
        <v>194</v>
      </c>
      <c r="J262" s="153" t="s">
        <v>195</v>
      </c>
      <c r="K262" s="153" t="s">
        <v>196</v>
      </c>
    </row>
    <row r="263" spans="1:11" x14ac:dyDescent="0.3">
      <c r="A263"/>
      <c r="G263" s="146">
        <v>31</v>
      </c>
      <c r="H263" s="147">
        <f>+B223</f>
        <v>545782</v>
      </c>
      <c r="I263" s="147">
        <f>+C223</f>
        <v>650400</v>
      </c>
      <c r="J263" s="147">
        <f>+I263</f>
        <v>650400</v>
      </c>
      <c r="K263" s="147">
        <f>+E223</f>
        <v>650095</v>
      </c>
    </row>
    <row r="264" spans="1:11" ht="12" customHeight="1" x14ac:dyDescent="0.3">
      <c r="A264"/>
      <c r="G264" s="146">
        <v>11</v>
      </c>
      <c r="H264" s="147">
        <f>+B220</f>
        <v>640035</v>
      </c>
      <c r="I264" s="147">
        <f>+C220</f>
        <v>968600</v>
      </c>
      <c r="J264" s="147">
        <f>+D220</f>
        <v>968600</v>
      </c>
      <c r="K264" s="147">
        <f>+E220</f>
        <v>957268</v>
      </c>
    </row>
    <row r="265" spans="1:11" ht="12" customHeight="1" x14ac:dyDescent="0.3">
      <c r="A265"/>
      <c r="G265" s="146">
        <v>42</v>
      </c>
      <c r="H265" s="147">
        <v>0</v>
      </c>
      <c r="I265" s="147">
        <f>+D230</f>
        <v>1600</v>
      </c>
      <c r="J265" s="147">
        <f>+E230</f>
        <v>1600</v>
      </c>
      <c r="K265" s="147">
        <f>+J265</f>
        <v>1600</v>
      </c>
    </row>
    <row r="266" spans="1:11" x14ac:dyDescent="0.3">
      <c r="A266"/>
      <c r="G266" s="146">
        <v>44</v>
      </c>
      <c r="H266" s="147">
        <f>+B227</f>
        <v>169294</v>
      </c>
      <c r="I266" s="147">
        <f>+C227</f>
        <v>182800</v>
      </c>
      <c r="J266" s="147">
        <f>+I266</f>
        <v>182800</v>
      </c>
      <c r="K266" s="147">
        <f>+E227</f>
        <v>177507</v>
      </c>
    </row>
    <row r="267" spans="1:11" x14ac:dyDescent="0.3">
      <c r="A267"/>
      <c r="G267" s="146">
        <v>25</v>
      </c>
      <c r="H267" s="147">
        <f>+B238+B236</f>
        <v>15243</v>
      </c>
      <c r="I267" s="147">
        <f>+D235</f>
        <v>10000</v>
      </c>
      <c r="J267" s="147">
        <f>+I267</f>
        <v>10000</v>
      </c>
      <c r="K267" s="159">
        <f>+E235</f>
        <v>2855</v>
      </c>
    </row>
    <row r="268" spans="1:11" x14ac:dyDescent="0.3">
      <c r="A268"/>
      <c r="G268" s="146">
        <v>55</v>
      </c>
      <c r="H268" s="147">
        <f>+B240</f>
        <v>255394</v>
      </c>
      <c r="I268" s="147">
        <f>+C240</f>
        <v>257600</v>
      </c>
      <c r="J268" s="147">
        <f>+I268</f>
        <v>257600</v>
      </c>
      <c r="K268" s="156">
        <f>+E240</f>
        <v>252240</v>
      </c>
    </row>
    <row r="269" spans="1:11" x14ac:dyDescent="0.3">
      <c r="A269"/>
      <c r="G269" s="146">
        <v>29</v>
      </c>
      <c r="H269" s="147"/>
      <c r="I269" s="147">
        <v>1357</v>
      </c>
      <c r="J269" s="147">
        <f>+I269</f>
        <v>1357</v>
      </c>
      <c r="K269" s="169"/>
    </row>
    <row r="270" spans="1:11" ht="13.95" customHeight="1" x14ac:dyDescent="0.3">
      <c r="A270"/>
      <c r="E270" s="36"/>
      <c r="G270" s="146">
        <v>49</v>
      </c>
      <c r="H270" s="147">
        <f>+B232</f>
        <v>4870047</v>
      </c>
      <c r="I270" s="147">
        <f>+D232</f>
        <v>5229200</v>
      </c>
      <c r="J270" s="147">
        <f>+I270</f>
        <v>5229200</v>
      </c>
      <c r="K270" s="163">
        <f>+E232</f>
        <v>5386200</v>
      </c>
    </row>
    <row r="271" spans="1:11" x14ac:dyDescent="0.3">
      <c r="A271"/>
      <c r="D271" s="36"/>
      <c r="G271" s="148" t="s">
        <v>192</v>
      </c>
      <c r="H271" s="149">
        <f>SUM(H263:H270)</f>
        <v>6495795</v>
      </c>
      <c r="I271" s="149">
        <f>SUM(I263:I270)</f>
        <v>7301557</v>
      </c>
      <c r="J271" s="149">
        <f>SUM(J263:J270)</f>
        <v>7301557</v>
      </c>
      <c r="K271" s="149">
        <f>SUM(K263:K270)</f>
        <v>7427765</v>
      </c>
    </row>
    <row r="272" spans="1:11" x14ac:dyDescent="0.3">
      <c r="A272"/>
      <c r="G272" s="151"/>
      <c r="H272" s="152">
        <f>+H271-H204</f>
        <v>6495795</v>
      </c>
      <c r="I272" s="152">
        <f>+I271-I204</f>
        <v>7301557</v>
      </c>
      <c r="J272" s="152">
        <f>+J271-J204</f>
        <v>7301557</v>
      </c>
      <c r="K272" s="175">
        <f>+K271-K204</f>
        <v>7427765</v>
      </c>
    </row>
    <row r="273" spans="1:11" ht="14.4" customHeight="1" x14ac:dyDescent="0.3">
      <c r="A273"/>
      <c r="F273" s="36"/>
      <c r="K273" s="36"/>
    </row>
    <row r="274" spans="1:11" x14ac:dyDescent="0.3">
      <c r="A274"/>
      <c r="F274" s="32"/>
      <c r="G274" s="32"/>
    </row>
    <row r="275" spans="1:11" x14ac:dyDescent="0.3">
      <c r="A275"/>
      <c r="F275" s="32"/>
      <c r="G275" s="32"/>
      <c r="H275" s="193" t="s">
        <v>197</v>
      </c>
      <c r="I275" s="194"/>
      <c r="J275" s="194"/>
      <c r="K275" s="195"/>
    </row>
    <row r="276" spans="1:11" ht="27.6" x14ac:dyDescent="0.3">
      <c r="A276"/>
      <c r="F276" s="32"/>
      <c r="G276" s="32"/>
      <c r="H276" s="153" t="s">
        <v>193</v>
      </c>
      <c r="I276" s="154" t="s">
        <v>194</v>
      </c>
      <c r="J276" s="153" t="s">
        <v>195</v>
      </c>
      <c r="K276" s="153" t="s">
        <v>196</v>
      </c>
    </row>
    <row r="277" spans="1:11" x14ac:dyDescent="0.3">
      <c r="A277"/>
      <c r="G277" s="146">
        <v>31</v>
      </c>
      <c r="H277" s="147">
        <f>+B14+B44+B197</f>
        <v>545781.37</v>
      </c>
      <c r="I277" s="147">
        <f>+'PH I RH po progr.ekon. i izvr.'!C13+'PH I RH po progr.ekon. i izvr.'!C199+C43</f>
        <v>650400</v>
      </c>
      <c r="J277" s="147">
        <f t="shared" ref="J277:J285" si="4">+I277</f>
        <v>650400</v>
      </c>
      <c r="K277" s="147">
        <f>+E13+E44+E199</f>
        <v>650094.14</v>
      </c>
    </row>
    <row r="278" spans="1:11" x14ac:dyDescent="0.3">
      <c r="A278"/>
      <c r="G278" s="146">
        <v>11</v>
      </c>
      <c r="H278" s="147">
        <f>+B68+B103+B130+B144+B158</f>
        <v>640034.62</v>
      </c>
      <c r="I278" s="147">
        <f>+C68+C103+C130+C138+C144+C158</f>
        <v>968600</v>
      </c>
      <c r="J278" s="147">
        <f t="shared" si="4"/>
        <v>968600</v>
      </c>
      <c r="K278" s="147">
        <f>+E68+E103+E130+E138+E144+E158</f>
        <v>957268.65</v>
      </c>
    </row>
    <row r="279" spans="1:11" x14ac:dyDescent="0.3">
      <c r="A279"/>
      <c r="G279" s="146">
        <v>42</v>
      </c>
      <c r="H279" s="147">
        <v>0</v>
      </c>
      <c r="I279" s="147">
        <v>1600</v>
      </c>
      <c r="J279" s="147">
        <f t="shared" si="4"/>
        <v>1600</v>
      </c>
      <c r="K279" s="147">
        <v>1600</v>
      </c>
    </row>
    <row r="280" spans="1:11" x14ac:dyDescent="0.3">
      <c r="A280"/>
      <c r="G280" s="146">
        <v>44</v>
      </c>
      <c r="H280" s="147">
        <f>+B187+B169</f>
        <v>169293.02</v>
      </c>
      <c r="I280" s="147">
        <f>+C192+C169</f>
        <v>182800</v>
      </c>
      <c r="J280" s="147">
        <f t="shared" si="4"/>
        <v>182800</v>
      </c>
      <c r="K280" s="147">
        <f>+D192+E169</f>
        <v>177506.86</v>
      </c>
    </row>
    <row r="281" spans="1:11" x14ac:dyDescent="0.3">
      <c r="A281"/>
      <c r="G281" s="146">
        <v>25</v>
      </c>
      <c r="H281" s="147">
        <v>14288</v>
      </c>
      <c r="I281" s="147">
        <f>+C76</f>
        <v>10000</v>
      </c>
      <c r="J281" s="147">
        <f t="shared" si="4"/>
        <v>10000</v>
      </c>
      <c r="K281" s="159">
        <v>0</v>
      </c>
    </row>
    <row r="282" spans="1:11" x14ac:dyDescent="0.3">
      <c r="A282"/>
      <c r="G282" s="146">
        <v>55</v>
      </c>
      <c r="H282" s="147">
        <f>+B117+B182+B212</f>
        <v>254994.28</v>
      </c>
      <c r="I282" s="147">
        <f>+C181+C93</f>
        <v>152100</v>
      </c>
      <c r="J282" s="147">
        <f t="shared" si="4"/>
        <v>152100</v>
      </c>
      <c r="K282" s="156">
        <f>+E93+E117+E182</f>
        <v>255480.97</v>
      </c>
    </row>
    <row r="283" spans="1:11" ht="13.95" customHeight="1" x14ac:dyDescent="0.3">
      <c r="A283"/>
      <c r="G283" s="146">
        <v>29</v>
      </c>
      <c r="H283" s="147">
        <v>1357</v>
      </c>
      <c r="I283" s="147">
        <f>+C254</f>
        <v>1357</v>
      </c>
      <c r="J283" s="147">
        <f t="shared" si="4"/>
        <v>1357</v>
      </c>
      <c r="K283" s="169">
        <v>1300</v>
      </c>
    </row>
    <row r="284" spans="1:11" x14ac:dyDescent="0.3">
      <c r="A284"/>
      <c r="G284" s="146">
        <v>49</v>
      </c>
      <c r="H284" s="147">
        <f>+B50</f>
        <v>4870047.3</v>
      </c>
      <c r="I284" s="147">
        <f>+C49</f>
        <v>5229200</v>
      </c>
      <c r="J284" s="147">
        <f t="shared" si="4"/>
        <v>5229200</v>
      </c>
      <c r="K284" s="163">
        <f>+E49</f>
        <v>5386200.3499999996</v>
      </c>
    </row>
    <row r="285" spans="1:11" x14ac:dyDescent="0.3">
      <c r="A285"/>
      <c r="G285" s="148" t="s">
        <v>192</v>
      </c>
      <c r="H285" s="149">
        <f>SUM(H277:H284)</f>
        <v>6495795.5899999999</v>
      </c>
      <c r="I285" s="149">
        <f>SUM(I277:I284)</f>
        <v>7196057</v>
      </c>
      <c r="J285" s="149">
        <f t="shared" si="4"/>
        <v>7196057</v>
      </c>
      <c r="K285" s="174">
        <f>SUM(K277:K284)</f>
        <v>7429450.9699999997</v>
      </c>
    </row>
    <row r="286" spans="1:11" x14ac:dyDescent="0.3">
      <c r="A286"/>
      <c r="G286" s="151"/>
      <c r="H286" s="152">
        <f>+H285</f>
        <v>6495795.5899999999</v>
      </c>
      <c r="I286" s="152">
        <f>+I285</f>
        <v>7196057</v>
      </c>
      <c r="J286" s="152">
        <f>+J285</f>
        <v>7196057</v>
      </c>
      <c r="K286" s="175">
        <f>+K285</f>
        <v>7429450.9699999997</v>
      </c>
    </row>
    <row r="287" spans="1:11" x14ac:dyDescent="0.3">
      <c r="A287"/>
      <c r="F287" s="36"/>
    </row>
    <row r="288" spans="1:11" x14ac:dyDescent="0.3">
      <c r="A288"/>
    </row>
    <row r="289" spans="1:11" x14ac:dyDescent="0.3">
      <c r="A289"/>
    </row>
    <row r="290" spans="1:11" x14ac:dyDescent="0.3">
      <c r="A290"/>
      <c r="G290" s="108" t="s">
        <v>200</v>
      </c>
      <c r="H290" s="108" t="s">
        <v>198</v>
      </c>
      <c r="I290" s="108" t="s">
        <v>199</v>
      </c>
    </row>
    <row r="291" spans="1:11" x14ac:dyDescent="0.3">
      <c r="A291"/>
      <c r="G291" s="158">
        <v>55</v>
      </c>
      <c r="H291" s="157">
        <f>+K268</f>
        <v>252240</v>
      </c>
      <c r="I291" s="157">
        <f>+K282</f>
        <v>255480.97</v>
      </c>
      <c r="J291" s="164">
        <f>+H291-I291</f>
        <v>-3240.9700000000012</v>
      </c>
    </row>
    <row r="292" spans="1:11" x14ac:dyDescent="0.3">
      <c r="A292"/>
      <c r="G292" s="170">
        <v>25</v>
      </c>
      <c r="H292" s="160">
        <v>2855</v>
      </c>
      <c r="I292" s="160">
        <v>0</v>
      </c>
      <c r="J292" s="165">
        <v>2855</v>
      </c>
      <c r="K292" s="36"/>
    </row>
    <row r="293" spans="1:11" x14ac:dyDescent="0.3">
      <c r="A293"/>
      <c r="G293" s="171">
        <v>49</v>
      </c>
      <c r="H293" s="161">
        <f>+K270</f>
        <v>5386200</v>
      </c>
      <c r="I293" s="162">
        <f>+K284</f>
        <v>5386200.3499999996</v>
      </c>
      <c r="J293" s="166">
        <v>0</v>
      </c>
    </row>
    <row r="294" spans="1:11" x14ac:dyDescent="0.3">
      <c r="A294"/>
      <c r="G294" s="172">
        <v>29</v>
      </c>
      <c r="H294" s="167">
        <v>0</v>
      </c>
      <c r="I294" s="167">
        <v>1300</v>
      </c>
      <c r="J294" s="168">
        <v>-1300</v>
      </c>
    </row>
    <row r="295" spans="1:11" x14ac:dyDescent="0.3">
      <c r="A295"/>
      <c r="H295" s="36">
        <f>SUM(H291:H294)</f>
        <v>5641295</v>
      </c>
      <c r="I295" s="36">
        <f>SUM(I291:I294)</f>
        <v>5642981.3199999994</v>
      </c>
      <c r="J295" s="36">
        <f>+H295-I295</f>
        <v>-1686.3199999993667</v>
      </c>
    </row>
    <row r="296" spans="1:11" ht="147" customHeight="1" x14ac:dyDescent="0.3">
      <c r="A296"/>
      <c r="H296" t="s">
        <v>201</v>
      </c>
      <c r="J296">
        <v>1357</v>
      </c>
    </row>
    <row r="297" spans="1:11" x14ac:dyDescent="0.3">
      <c r="A297"/>
      <c r="G297" s="173"/>
      <c r="H297" s="176" t="s">
        <v>202</v>
      </c>
      <c r="I297" s="176"/>
      <c r="J297" s="177">
        <f>+J295+1357</f>
        <v>-329.3199999993667</v>
      </c>
    </row>
    <row r="298" spans="1:11" x14ac:dyDescent="0.3">
      <c r="A298"/>
    </row>
    <row r="299" spans="1:11" x14ac:dyDescent="0.3">
      <c r="A299"/>
    </row>
    <row r="300" spans="1:11" x14ac:dyDescent="0.3">
      <c r="A300"/>
    </row>
    <row r="301" spans="1:11" x14ac:dyDescent="0.3">
      <c r="A301"/>
    </row>
    <row r="302" spans="1:11" x14ac:dyDescent="0.3">
      <c r="A302"/>
    </row>
    <row r="303" spans="1:11" x14ac:dyDescent="0.3">
      <c r="A303"/>
    </row>
    <row r="304" spans="1:11" x14ac:dyDescent="0.3">
      <c r="A304"/>
    </row>
    <row r="305" spans="1:2" x14ac:dyDescent="0.3">
      <c r="A305"/>
    </row>
    <row r="306" spans="1:2" x14ac:dyDescent="0.3">
      <c r="A306"/>
    </row>
    <row r="307" spans="1:2" x14ac:dyDescent="0.3">
      <c r="A307"/>
    </row>
    <row r="308" spans="1:2" x14ac:dyDescent="0.3">
      <c r="A308"/>
    </row>
    <row r="309" spans="1:2" x14ac:dyDescent="0.3">
      <c r="A309"/>
    </row>
    <row r="310" spans="1:2" x14ac:dyDescent="0.3">
      <c r="A310"/>
    </row>
    <row r="311" spans="1:2" x14ac:dyDescent="0.3">
      <c r="A311" s="2"/>
      <c r="B311" s="2"/>
    </row>
    <row r="312" spans="1:2" x14ac:dyDescent="0.3">
      <c r="A312" s="2"/>
      <c r="B312" s="2"/>
    </row>
    <row r="313" spans="1:2" x14ac:dyDescent="0.3">
      <c r="A313" s="2"/>
      <c r="B313" s="2"/>
    </row>
    <row r="314" spans="1:2" x14ac:dyDescent="0.3">
      <c r="A314" s="2"/>
      <c r="B314" s="2"/>
    </row>
    <row r="315" spans="1:2" x14ac:dyDescent="0.3">
      <c r="A315" s="2"/>
      <c r="B315" s="2"/>
    </row>
    <row r="316" spans="1:2" x14ac:dyDescent="0.3">
      <c r="A316" s="2"/>
      <c r="B316" s="2"/>
    </row>
    <row r="317" spans="1:2" x14ac:dyDescent="0.3">
      <c r="A317" s="2"/>
      <c r="B317" s="2"/>
    </row>
    <row r="318" spans="1:2" x14ac:dyDescent="0.3">
      <c r="A318" s="2"/>
      <c r="B318" s="2"/>
    </row>
    <row r="319" spans="1:2" x14ac:dyDescent="0.3">
      <c r="A319" s="2"/>
      <c r="B319" s="2"/>
    </row>
    <row r="320" spans="1:2" x14ac:dyDescent="0.3">
      <c r="A320" s="2"/>
      <c r="B320" s="2"/>
    </row>
    <row r="321" spans="1:5" x14ac:dyDescent="0.3">
      <c r="A321" s="2"/>
      <c r="B321" s="2"/>
    </row>
    <row r="322" spans="1:5" x14ac:dyDescent="0.3">
      <c r="A322" s="2"/>
      <c r="B322" s="2"/>
    </row>
    <row r="323" spans="1:5" x14ac:dyDescent="0.3">
      <c r="A323" s="2"/>
      <c r="B323" s="2"/>
    </row>
    <row r="324" spans="1:5" x14ac:dyDescent="0.3">
      <c r="A324" s="2"/>
      <c r="B324" s="2"/>
    </row>
    <row r="325" spans="1:5" x14ac:dyDescent="0.3">
      <c r="A325" s="2"/>
      <c r="B325" s="2"/>
    </row>
    <row r="326" spans="1:5" x14ac:dyDescent="0.3">
      <c r="A326" s="2"/>
      <c r="B326" s="2"/>
    </row>
    <row r="327" spans="1:5" x14ac:dyDescent="0.3">
      <c r="A327" s="2"/>
      <c r="B327" s="2"/>
    </row>
    <row r="328" spans="1:5" x14ac:dyDescent="0.3">
      <c r="A328" s="2"/>
      <c r="B328" s="2"/>
    </row>
    <row r="329" spans="1:5" x14ac:dyDescent="0.3">
      <c r="A329" s="2"/>
      <c r="B329" s="2"/>
    </row>
    <row r="330" spans="1:5" x14ac:dyDescent="0.3">
      <c r="A330" s="2"/>
      <c r="B330" s="2"/>
    </row>
    <row r="331" spans="1:5" x14ac:dyDescent="0.3">
      <c r="A331" s="2"/>
      <c r="B331" s="2"/>
      <c r="C331" s="36"/>
    </row>
    <row r="332" spans="1:5" x14ac:dyDescent="0.3">
      <c r="A332" s="2"/>
      <c r="B332" s="2"/>
      <c r="C332" s="36">
        <f>+C171+C146+C105+C52</f>
        <v>4670000</v>
      </c>
      <c r="D332" s="36">
        <f>+D140+D95+D46+D25</f>
        <v>561800</v>
      </c>
      <c r="E332" s="36">
        <f>+D194+D190+D84+D78+D19</f>
        <v>282000</v>
      </c>
    </row>
    <row r="333" spans="1:5" x14ac:dyDescent="0.3">
      <c r="A333" s="2"/>
      <c r="B333" s="2"/>
      <c r="D333" s="36"/>
    </row>
    <row r="334" spans="1:5" x14ac:dyDescent="0.3">
      <c r="A334" s="2"/>
      <c r="B334" s="2"/>
      <c r="D334" s="36">
        <f>+D193+D189+D177+D166+D152+D139+D131+D111+D94+D83+D77+D58+D45+D15</f>
        <v>1028700</v>
      </c>
    </row>
    <row r="335" spans="1:5" x14ac:dyDescent="0.3">
      <c r="A335" s="2"/>
      <c r="B335" s="2"/>
      <c r="E335" s="36">
        <f>+D134+D61+D33</f>
        <v>57300</v>
      </c>
    </row>
    <row r="336" spans="1:5" x14ac:dyDescent="0.3">
      <c r="A336" s="2"/>
      <c r="B336" s="2"/>
      <c r="C336" s="36">
        <f>+C183+C200</f>
        <v>196500</v>
      </c>
    </row>
    <row r="337" spans="1:5" x14ac:dyDescent="0.3">
      <c r="A337" s="2"/>
      <c r="B337" s="2"/>
    </row>
    <row r="338" spans="1:5" x14ac:dyDescent="0.3">
      <c r="A338" s="2"/>
      <c r="B338" s="2"/>
    </row>
    <row r="339" spans="1:5" x14ac:dyDescent="0.3">
      <c r="A339" s="2"/>
      <c r="B339" s="2"/>
      <c r="D339" s="36">
        <f>+D72+D114+D123</f>
        <v>328500</v>
      </c>
    </row>
    <row r="340" spans="1:5" x14ac:dyDescent="0.3">
      <c r="A340" s="2"/>
      <c r="B340" s="2"/>
    </row>
    <row r="341" spans="1:5" x14ac:dyDescent="0.3">
      <c r="A341" s="2"/>
      <c r="B341" s="2"/>
    </row>
    <row r="342" spans="1:5" x14ac:dyDescent="0.3">
      <c r="A342" s="2"/>
      <c r="B342" s="2"/>
    </row>
    <row r="343" spans="1:5" x14ac:dyDescent="0.3">
      <c r="E343" s="36">
        <f>+C184+C203</f>
        <v>161500</v>
      </c>
    </row>
  </sheetData>
  <sheetProtection algorithmName="SHA-512" hashValue="mwD/vOxmNoQJl/DfmBRxMhbbKaVzd3EXz8gHgZyMYMSQBwb03vg4S7YT6bjrVZ/KfGgdglFp+lTcPwF+8jb6Qg==" saltValue="48xg6RPYa8lVQtNyqhBFtw==" spinCount="100000" sheet="1" objects="1" scenarios="1"/>
  <mergeCells count="25">
    <mergeCell ref="A7:G7"/>
    <mergeCell ref="A218:G218"/>
    <mergeCell ref="A216:G217"/>
    <mergeCell ref="B4:G4"/>
    <mergeCell ref="B3:G3"/>
    <mergeCell ref="C5:E5"/>
    <mergeCell ref="A64:G65"/>
    <mergeCell ref="G9:G10"/>
    <mergeCell ref="B9:B10"/>
    <mergeCell ref="C9:C10"/>
    <mergeCell ref="D9:D10"/>
    <mergeCell ref="E9:E10"/>
    <mergeCell ref="F9:F10"/>
    <mergeCell ref="A100:G101"/>
    <mergeCell ref="A127:G128"/>
    <mergeCell ref="A136:G136"/>
    <mergeCell ref="A142:G142"/>
    <mergeCell ref="A41:G42"/>
    <mergeCell ref="A48:G48"/>
    <mergeCell ref="H261:K261"/>
    <mergeCell ref="H275:K275"/>
    <mergeCell ref="A155:G156"/>
    <mergeCell ref="A180:G180"/>
    <mergeCell ref="A186:G186"/>
    <mergeCell ref="A205:G205"/>
  </mergeCells>
  <pageMargins left="0.7" right="0.7" top="0.75" bottom="0.75" header="0.3" footer="0.3"/>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B1C0F-210D-4D58-A185-B6CDCE803151}">
  <dimension ref="A2:H290"/>
  <sheetViews>
    <sheetView tabSelected="1" topLeftCell="A34" zoomScale="70" zoomScaleNormal="70" workbookViewId="0">
      <selection activeCell="E110" sqref="E110"/>
    </sheetView>
  </sheetViews>
  <sheetFormatPr defaultRowHeight="14.4" x14ac:dyDescent="0.3"/>
  <cols>
    <col min="1" max="1" width="11.44140625" style="125" customWidth="1"/>
    <col min="2" max="2" width="30.6640625" style="142" customWidth="1"/>
    <col min="3" max="3" width="24.6640625" style="142" customWidth="1"/>
    <col min="4" max="4" width="18.77734375" style="125" customWidth="1"/>
    <col min="5" max="5" width="21.77734375" style="125" customWidth="1"/>
    <col min="6" max="6" width="24.6640625" style="142" customWidth="1"/>
    <col min="7" max="7" width="11" style="125" customWidth="1"/>
    <col min="8" max="8" width="10.5546875" style="125" customWidth="1"/>
  </cols>
  <sheetData>
    <row r="2" spans="1:8" ht="20.399999999999999" x14ac:dyDescent="0.3">
      <c r="B2" s="144" t="s">
        <v>189</v>
      </c>
      <c r="C2" s="144"/>
      <c r="D2" s="144"/>
      <c r="E2" s="144"/>
      <c r="F2" s="144"/>
      <c r="G2" s="144"/>
      <c r="H2" s="144"/>
    </row>
    <row r="3" spans="1:8" ht="20.399999999999999" x14ac:dyDescent="0.3">
      <c r="C3" s="227" t="s">
        <v>190</v>
      </c>
      <c r="D3" s="227"/>
      <c r="E3" s="227"/>
    </row>
    <row r="4" spans="1:8" x14ac:dyDescent="0.3">
      <c r="C4" s="145"/>
      <c r="D4" s="145"/>
      <c r="E4" s="145"/>
    </row>
    <row r="5" spans="1:8" ht="20.399999999999999" x14ac:dyDescent="0.3">
      <c r="B5" s="228" t="s">
        <v>191</v>
      </c>
      <c r="C5" s="228"/>
      <c r="D5" s="228"/>
      <c r="E5" s="228"/>
      <c r="F5" s="228"/>
      <c r="G5" s="228"/>
      <c r="H5" s="228"/>
    </row>
    <row r="6" spans="1:8" ht="14.4" customHeight="1" x14ac:dyDescent="0.3">
      <c r="B6" s="231" t="s">
        <v>76</v>
      </c>
      <c r="C6" s="231" t="s">
        <v>77</v>
      </c>
      <c r="D6" s="232" t="s">
        <v>136</v>
      </c>
      <c r="E6" s="226" t="s">
        <v>79</v>
      </c>
      <c r="F6" s="226" t="s">
        <v>135</v>
      </c>
      <c r="G6" s="226" t="s">
        <v>81</v>
      </c>
      <c r="H6" s="226" t="s">
        <v>81</v>
      </c>
    </row>
    <row r="7" spans="1:8" ht="14.4" customHeight="1" x14ac:dyDescent="0.3">
      <c r="B7" s="231"/>
      <c r="C7" s="231"/>
      <c r="D7" s="232"/>
      <c r="E7" s="226"/>
      <c r="F7" s="226"/>
      <c r="G7" s="226"/>
      <c r="H7" s="226"/>
    </row>
    <row r="8" spans="1:8" ht="14.4" customHeight="1" x14ac:dyDescent="0.3">
      <c r="B8" s="231"/>
      <c r="C8" s="231"/>
      <c r="D8" s="232"/>
      <c r="E8" s="226"/>
      <c r="F8" s="226"/>
      <c r="G8" s="226"/>
      <c r="H8" s="226"/>
    </row>
    <row r="9" spans="1:8" ht="14.4" customHeight="1" x14ac:dyDescent="0.3">
      <c r="B9" s="117">
        <v>1</v>
      </c>
      <c r="C9" s="117">
        <v>2</v>
      </c>
      <c r="D9" s="118">
        <v>3</v>
      </c>
      <c r="E9" s="119">
        <v>4</v>
      </c>
      <c r="F9" s="119">
        <v>5</v>
      </c>
      <c r="G9" s="119" t="s">
        <v>82</v>
      </c>
      <c r="H9" s="120" t="s">
        <v>83</v>
      </c>
    </row>
    <row r="10" spans="1:8" ht="38.4" customHeight="1" x14ac:dyDescent="0.3">
      <c r="A10" s="103">
        <v>63</v>
      </c>
      <c r="B10" s="130" t="s">
        <v>86</v>
      </c>
      <c r="C10" s="131">
        <f>+C11</f>
        <v>5023968</v>
      </c>
      <c r="D10" s="132">
        <f>+D11</f>
        <v>5380700</v>
      </c>
      <c r="E10" s="132">
        <f>+E11</f>
        <v>5380700</v>
      </c>
      <c r="F10" s="131">
        <f>+F11</f>
        <v>5533787</v>
      </c>
      <c r="G10" s="128">
        <f>F10/C10*100</f>
        <v>110.1477358136039</v>
      </c>
      <c r="H10" s="128">
        <f>F10/E10*100</f>
        <v>102.84511308937499</v>
      </c>
    </row>
    <row r="11" spans="1:8" ht="22.8" x14ac:dyDescent="0.3">
      <c r="A11" s="104" t="s">
        <v>118</v>
      </c>
      <c r="B11" s="100" t="s">
        <v>128</v>
      </c>
      <c r="C11" s="133">
        <v>5023968</v>
      </c>
      <c r="D11" s="134">
        <f>+D12+D13</f>
        <v>5380700</v>
      </c>
      <c r="E11" s="134">
        <f>+D11</f>
        <v>5380700</v>
      </c>
      <c r="F11" s="133">
        <v>5533787</v>
      </c>
      <c r="G11" s="129">
        <f t="shared" ref="G11:G30" si="0">F11/C11*100</f>
        <v>110.1477358136039</v>
      </c>
      <c r="H11" s="135">
        <f t="shared" ref="H11:H30" si="1">F11/E11*100</f>
        <v>102.84511308937499</v>
      </c>
    </row>
    <row r="12" spans="1:8" ht="34.200000000000003" x14ac:dyDescent="0.3">
      <c r="A12" s="105" t="s">
        <v>119</v>
      </c>
      <c r="B12" s="100" t="s">
        <v>120</v>
      </c>
      <c r="C12" s="136">
        <v>4870047</v>
      </c>
      <c r="D12" s="134">
        <v>5229200</v>
      </c>
      <c r="E12" s="134">
        <f>+D12</f>
        <v>5229200</v>
      </c>
      <c r="F12" s="136">
        <v>5391996</v>
      </c>
      <c r="G12" s="129">
        <f t="shared" si="0"/>
        <v>110.71753516957845</v>
      </c>
      <c r="H12" s="135">
        <f t="shared" si="1"/>
        <v>103.11321043371835</v>
      </c>
    </row>
    <row r="13" spans="1:8" ht="34.200000000000003" x14ac:dyDescent="0.3">
      <c r="A13" s="105" t="s">
        <v>121</v>
      </c>
      <c r="B13" s="100" t="s">
        <v>87</v>
      </c>
      <c r="C13" s="136">
        <v>153921</v>
      </c>
      <c r="D13" s="134">
        <v>151500</v>
      </c>
      <c r="E13" s="134">
        <f>+D13</f>
        <v>151500</v>
      </c>
      <c r="F13" s="136">
        <v>141791</v>
      </c>
      <c r="G13" s="129">
        <f t="shared" si="0"/>
        <v>92.119333944036228</v>
      </c>
      <c r="H13" s="135">
        <f t="shared" si="1"/>
        <v>93.591419141914187</v>
      </c>
    </row>
    <row r="14" spans="1:8" x14ac:dyDescent="0.3">
      <c r="A14" s="106">
        <v>64</v>
      </c>
      <c r="B14" s="101" t="s">
        <v>129</v>
      </c>
      <c r="C14" s="137">
        <v>15</v>
      </c>
      <c r="D14" s="138"/>
      <c r="E14" s="138"/>
      <c r="F14" s="137">
        <v>5</v>
      </c>
      <c r="G14" s="128">
        <f t="shared" si="0"/>
        <v>33.333333333333329</v>
      </c>
      <c r="H14" s="128"/>
    </row>
    <row r="15" spans="1:8" x14ac:dyDescent="0.3">
      <c r="A15" s="105">
        <v>641</v>
      </c>
      <c r="B15" s="100" t="s">
        <v>130</v>
      </c>
      <c r="C15" s="133">
        <v>15</v>
      </c>
      <c r="D15" s="134">
        <v>100</v>
      </c>
      <c r="E15" s="134">
        <v>100</v>
      </c>
      <c r="F15" s="133">
        <v>5</v>
      </c>
      <c r="G15" s="129">
        <f t="shared" si="0"/>
        <v>33.333333333333329</v>
      </c>
      <c r="H15" s="135">
        <f t="shared" si="1"/>
        <v>5</v>
      </c>
    </row>
    <row r="16" spans="1:8" ht="22.8" x14ac:dyDescent="0.3">
      <c r="A16" s="105">
        <v>6412</v>
      </c>
      <c r="B16" s="100" t="s">
        <v>122</v>
      </c>
      <c r="C16" s="136"/>
      <c r="D16" s="134"/>
      <c r="E16" s="134"/>
      <c r="F16" s="136"/>
      <c r="G16" s="129"/>
      <c r="H16" s="135"/>
    </row>
    <row r="17" spans="1:8" ht="22.8" x14ac:dyDescent="0.3">
      <c r="A17" s="105">
        <v>6413</v>
      </c>
      <c r="B17" s="100" t="s">
        <v>85</v>
      </c>
      <c r="C17" s="136">
        <v>15</v>
      </c>
      <c r="D17" s="134">
        <v>100</v>
      </c>
      <c r="E17" s="134">
        <v>100</v>
      </c>
      <c r="F17" s="136">
        <v>5</v>
      </c>
      <c r="G17" s="129">
        <f t="shared" si="0"/>
        <v>33.333333333333329</v>
      </c>
      <c r="H17" s="135">
        <f t="shared" si="1"/>
        <v>5</v>
      </c>
    </row>
    <row r="18" spans="1:8" ht="48" x14ac:dyDescent="0.3">
      <c r="A18" s="106">
        <v>65</v>
      </c>
      <c r="B18" s="101" t="s">
        <v>131</v>
      </c>
      <c r="C18" s="137">
        <v>101073</v>
      </c>
      <c r="D18" s="132">
        <v>105600</v>
      </c>
      <c r="E18" s="132">
        <v>105600</v>
      </c>
      <c r="F18" s="137">
        <v>104252</v>
      </c>
      <c r="G18" s="128">
        <f t="shared" si="0"/>
        <v>103.14525145192088</v>
      </c>
      <c r="H18" s="128">
        <f t="shared" si="1"/>
        <v>98.723484848484844</v>
      </c>
    </row>
    <row r="19" spans="1:8" x14ac:dyDescent="0.3">
      <c r="A19" s="105">
        <v>652</v>
      </c>
      <c r="B19" s="100" t="s">
        <v>132</v>
      </c>
      <c r="C19" s="133">
        <v>101073</v>
      </c>
      <c r="D19" s="134">
        <v>105600</v>
      </c>
      <c r="E19" s="134">
        <v>105600</v>
      </c>
      <c r="F19" s="133">
        <v>104252</v>
      </c>
      <c r="G19" s="129">
        <f t="shared" si="0"/>
        <v>103.14525145192088</v>
      </c>
      <c r="H19" s="135">
        <f t="shared" si="1"/>
        <v>98.723484848484844</v>
      </c>
    </row>
    <row r="20" spans="1:8" x14ac:dyDescent="0.3">
      <c r="A20" s="105">
        <v>6526</v>
      </c>
      <c r="B20" s="100" t="s">
        <v>123</v>
      </c>
      <c r="C20" s="136">
        <v>101073</v>
      </c>
      <c r="D20" s="134">
        <v>105600</v>
      </c>
      <c r="E20" s="134">
        <v>105600</v>
      </c>
      <c r="F20" s="136">
        <v>104252</v>
      </c>
      <c r="G20" s="129">
        <f t="shared" si="0"/>
        <v>103.14525145192088</v>
      </c>
      <c r="H20" s="135">
        <f t="shared" si="1"/>
        <v>98.723484848484844</v>
      </c>
    </row>
    <row r="21" spans="1:8" x14ac:dyDescent="0.3">
      <c r="A21" s="105">
        <v>6533</v>
      </c>
      <c r="B21" s="100" t="s">
        <v>124</v>
      </c>
      <c r="C21" s="136"/>
      <c r="D21" s="134"/>
      <c r="E21" s="134"/>
      <c r="F21" s="136"/>
      <c r="G21" s="129"/>
      <c r="H21" s="135"/>
    </row>
    <row r="22" spans="1:8" ht="48" x14ac:dyDescent="0.3">
      <c r="A22" s="106">
        <v>66</v>
      </c>
      <c r="B22" s="101" t="s">
        <v>137</v>
      </c>
      <c r="C22" s="137">
        <v>15228</v>
      </c>
      <c r="D22" s="132">
        <v>10000</v>
      </c>
      <c r="E22" s="132">
        <v>10000</v>
      </c>
      <c r="F22" s="137">
        <v>2850</v>
      </c>
      <c r="G22" s="128">
        <f t="shared" si="0"/>
        <v>18.715524034672971</v>
      </c>
      <c r="H22" s="128">
        <f t="shared" si="1"/>
        <v>28.499999999999996</v>
      </c>
    </row>
    <row r="23" spans="1:8" ht="22.8" x14ac:dyDescent="0.3">
      <c r="A23" s="105">
        <v>661</v>
      </c>
      <c r="B23" s="100" t="s">
        <v>133</v>
      </c>
      <c r="C23" s="133">
        <v>15228</v>
      </c>
      <c r="D23" s="134">
        <v>10000</v>
      </c>
      <c r="E23" s="134">
        <v>10000</v>
      </c>
      <c r="F23" s="133">
        <v>2850</v>
      </c>
      <c r="G23" s="129">
        <f t="shared" si="0"/>
        <v>18.715524034672971</v>
      </c>
      <c r="H23" s="135">
        <f t="shared" si="1"/>
        <v>28.499999999999996</v>
      </c>
    </row>
    <row r="24" spans="1:8" x14ac:dyDescent="0.3">
      <c r="A24" s="105">
        <v>6615</v>
      </c>
      <c r="B24" s="100" t="s">
        <v>125</v>
      </c>
      <c r="C24" s="136">
        <v>15228</v>
      </c>
      <c r="D24" s="134">
        <v>10000</v>
      </c>
      <c r="E24" s="134">
        <v>10000</v>
      </c>
      <c r="F24" s="136">
        <v>2850</v>
      </c>
      <c r="G24" s="129">
        <f t="shared" si="0"/>
        <v>18.715524034672971</v>
      </c>
      <c r="H24" s="135">
        <f t="shared" si="1"/>
        <v>28.499999999999996</v>
      </c>
    </row>
    <row r="25" spans="1:8" ht="48" customHeight="1" x14ac:dyDescent="0.3">
      <c r="A25" s="106">
        <v>67</v>
      </c>
      <c r="B25" s="102" t="s">
        <v>127</v>
      </c>
      <c r="C25" s="137">
        <v>1355109</v>
      </c>
      <c r="D25" s="132">
        <f>968600+650400+182800+1600</f>
        <v>1803400</v>
      </c>
      <c r="E25" s="132">
        <f>+D25</f>
        <v>1803400</v>
      </c>
      <c r="F25" s="137">
        <v>1786469</v>
      </c>
      <c r="G25" s="128">
        <f t="shared" si="0"/>
        <v>131.83212568140274</v>
      </c>
      <c r="H25" s="128">
        <f t="shared" si="1"/>
        <v>99.061162249085072</v>
      </c>
    </row>
    <row r="26" spans="1:8" ht="45.6" x14ac:dyDescent="0.3">
      <c r="A26" s="105">
        <v>671</v>
      </c>
      <c r="B26" s="100" t="s">
        <v>134</v>
      </c>
      <c r="C26" s="133">
        <v>1355109</v>
      </c>
      <c r="D26" s="134">
        <f>+D25</f>
        <v>1803400</v>
      </c>
      <c r="E26" s="134">
        <f>+D26</f>
        <v>1803400</v>
      </c>
      <c r="F26" s="133">
        <v>1786469</v>
      </c>
      <c r="G26" s="129">
        <f t="shared" si="0"/>
        <v>131.83212568140274</v>
      </c>
      <c r="H26" s="135">
        <f t="shared" si="1"/>
        <v>99.061162249085072</v>
      </c>
    </row>
    <row r="27" spans="1:8" ht="22.8" x14ac:dyDescent="0.3">
      <c r="A27" s="105">
        <v>6711</v>
      </c>
      <c r="B27" s="100" t="s">
        <v>126</v>
      </c>
      <c r="C27" s="136">
        <v>1310193</v>
      </c>
      <c r="D27" s="134">
        <v>1758400</v>
      </c>
      <c r="E27" s="134">
        <f>+D27</f>
        <v>1758400</v>
      </c>
      <c r="F27" s="136">
        <v>1741686</v>
      </c>
      <c r="G27" s="129">
        <f t="shared" si="0"/>
        <v>132.93354490521625</v>
      </c>
      <c r="H27" s="135">
        <f t="shared" si="1"/>
        <v>99.049476797088261</v>
      </c>
    </row>
    <row r="28" spans="1:8" ht="52.2" customHeight="1" x14ac:dyDescent="0.3">
      <c r="A28" s="105">
        <v>6712</v>
      </c>
      <c r="B28" s="139" t="s">
        <v>84</v>
      </c>
      <c r="C28" s="133">
        <v>44916</v>
      </c>
      <c r="D28" s="134">
        <v>45000</v>
      </c>
      <c r="E28" s="134">
        <v>45000</v>
      </c>
      <c r="F28" s="133">
        <v>44783</v>
      </c>
      <c r="G28" s="129">
        <f t="shared" si="0"/>
        <v>99.703891708967845</v>
      </c>
      <c r="H28" s="135">
        <f t="shared" si="1"/>
        <v>99.517777777777781</v>
      </c>
    </row>
    <row r="29" spans="1:8" ht="24" x14ac:dyDescent="0.3">
      <c r="A29" s="107">
        <v>72</v>
      </c>
      <c r="B29" s="130" t="s">
        <v>88</v>
      </c>
      <c r="C29" s="140">
        <f>+C30</f>
        <v>402</v>
      </c>
      <c r="D29" s="132">
        <v>400</v>
      </c>
      <c r="E29" s="132">
        <v>400</v>
      </c>
      <c r="F29" s="140">
        <f>+F30</f>
        <v>402</v>
      </c>
      <c r="G29" s="128">
        <f t="shared" si="0"/>
        <v>100</v>
      </c>
      <c r="H29" s="128">
        <f t="shared" si="1"/>
        <v>100.49999999999999</v>
      </c>
    </row>
    <row r="30" spans="1:8" x14ac:dyDescent="0.3">
      <c r="A30" s="99">
        <v>7211</v>
      </c>
      <c r="B30" s="141" t="s">
        <v>89</v>
      </c>
      <c r="C30" s="141">
        <v>402</v>
      </c>
      <c r="D30" s="134">
        <v>400</v>
      </c>
      <c r="E30" s="134">
        <v>400</v>
      </c>
      <c r="F30" s="141">
        <v>402</v>
      </c>
      <c r="G30" s="129">
        <f t="shared" si="0"/>
        <v>100</v>
      </c>
      <c r="H30" s="135">
        <f t="shared" si="1"/>
        <v>100.49999999999999</v>
      </c>
    </row>
    <row r="31" spans="1:8" x14ac:dyDescent="0.3">
      <c r="D31" s="142"/>
      <c r="E31" s="142"/>
      <c r="F31" s="143">
        <f>+F29+F25+F22+F18+F14+F11</f>
        <v>7427765</v>
      </c>
    </row>
    <row r="33" spans="1:8" ht="17.399999999999999" x14ac:dyDescent="0.3">
      <c r="B33" s="229" t="s">
        <v>90</v>
      </c>
      <c r="C33" s="230"/>
      <c r="D33" s="230"/>
      <c r="E33" s="230"/>
      <c r="F33" s="230"/>
      <c r="G33" s="230"/>
      <c r="H33" s="230"/>
    </row>
    <row r="34" spans="1:8" ht="14.4" customHeight="1" x14ac:dyDescent="0.3">
      <c r="B34" s="231" t="s">
        <v>76</v>
      </c>
      <c r="C34" s="231" t="s">
        <v>77</v>
      </c>
      <c r="D34" s="232" t="s">
        <v>136</v>
      </c>
      <c r="E34" s="226" t="s">
        <v>79</v>
      </c>
      <c r="F34" s="226" t="s">
        <v>135</v>
      </c>
      <c r="G34" s="226" t="s">
        <v>81</v>
      </c>
      <c r="H34" s="226" t="s">
        <v>81</v>
      </c>
    </row>
    <row r="35" spans="1:8" x14ac:dyDescent="0.3">
      <c r="B35" s="231"/>
      <c r="C35" s="231"/>
      <c r="D35" s="232"/>
      <c r="E35" s="226"/>
      <c r="F35" s="226"/>
      <c r="G35" s="226"/>
      <c r="H35" s="226"/>
    </row>
    <row r="36" spans="1:8" x14ac:dyDescent="0.3">
      <c r="B36" s="231"/>
      <c r="C36" s="231"/>
      <c r="D36" s="232"/>
      <c r="E36" s="226"/>
      <c r="F36" s="226"/>
      <c r="G36" s="226"/>
      <c r="H36" s="226"/>
    </row>
    <row r="37" spans="1:8" x14ac:dyDescent="0.3">
      <c r="A37" s="109">
        <v>3</v>
      </c>
      <c r="B37" s="117">
        <v>1</v>
      </c>
      <c r="C37" s="117">
        <v>2</v>
      </c>
      <c r="D37" s="118">
        <v>3</v>
      </c>
      <c r="E37" s="119">
        <v>4</v>
      </c>
      <c r="F37" s="119">
        <v>5</v>
      </c>
      <c r="G37" s="119" t="s">
        <v>82</v>
      </c>
      <c r="H37" s="120" t="s">
        <v>83</v>
      </c>
    </row>
    <row r="38" spans="1:8" x14ac:dyDescent="0.3">
      <c r="A38" s="111">
        <v>31</v>
      </c>
      <c r="B38" s="112" t="s">
        <v>180</v>
      </c>
      <c r="C38" s="121">
        <v>5363303</v>
      </c>
      <c r="D38" s="121">
        <v>5744000</v>
      </c>
      <c r="E38" s="121">
        <f>+D38</f>
        <v>5744000</v>
      </c>
      <c r="F38" s="121">
        <v>5856676</v>
      </c>
      <c r="G38" s="122">
        <f>F38/C38*100</f>
        <v>109.19905140544921</v>
      </c>
      <c r="H38" s="128">
        <f>F38/E38*100</f>
        <v>101.96162952646239</v>
      </c>
    </row>
    <row r="39" spans="1:8" x14ac:dyDescent="0.3">
      <c r="A39" s="109">
        <v>311</v>
      </c>
      <c r="B39" s="110" t="s">
        <v>181</v>
      </c>
      <c r="C39" s="123">
        <v>4440994</v>
      </c>
      <c r="D39" s="123">
        <v>4670000</v>
      </c>
      <c r="E39" s="123">
        <v>4670000</v>
      </c>
      <c r="F39" s="123">
        <v>4803545</v>
      </c>
      <c r="G39" s="124">
        <f t="shared" ref="G39:G94" si="2">F39/C39*100</f>
        <v>108.1637354159902</v>
      </c>
      <c r="H39" s="128">
        <f t="shared" ref="H39:H94" si="3">F39/E39*100</f>
        <v>102.85963597430407</v>
      </c>
    </row>
    <row r="40" spans="1:8" x14ac:dyDescent="0.3">
      <c r="A40" s="109">
        <v>3111</v>
      </c>
      <c r="B40" s="110" t="s">
        <v>138</v>
      </c>
      <c r="C40" s="126">
        <v>4440994</v>
      </c>
      <c r="D40" s="126"/>
      <c r="E40" s="126"/>
      <c r="F40" s="126">
        <v>4803545</v>
      </c>
      <c r="G40" s="124">
        <f t="shared" si="2"/>
        <v>108.1637354159902</v>
      </c>
      <c r="H40" s="129"/>
    </row>
    <row r="41" spans="1:8" x14ac:dyDescent="0.3">
      <c r="A41" s="109">
        <v>312</v>
      </c>
      <c r="B41" s="110" t="s">
        <v>139</v>
      </c>
      <c r="C41" s="126">
        <v>187289</v>
      </c>
      <c r="D41" s="126">
        <v>298100</v>
      </c>
      <c r="E41" s="126">
        <v>298100</v>
      </c>
      <c r="F41" s="126">
        <v>258910</v>
      </c>
      <c r="G41" s="124">
        <f t="shared" si="2"/>
        <v>138.24090042661342</v>
      </c>
      <c r="H41" s="128">
        <f t="shared" si="3"/>
        <v>86.853404897685337</v>
      </c>
    </row>
    <row r="42" spans="1:8" x14ac:dyDescent="0.3">
      <c r="A42" s="109">
        <v>313</v>
      </c>
      <c r="B42" s="110" t="s">
        <v>182</v>
      </c>
      <c r="C42" s="123">
        <v>735020</v>
      </c>
      <c r="D42" s="123">
        <v>775900</v>
      </c>
      <c r="E42" s="123">
        <v>775900</v>
      </c>
      <c r="F42" s="123">
        <v>794221</v>
      </c>
      <c r="G42" s="124">
        <f t="shared" si="2"/>
        <v>108.05433865745148</v>
      </c>
      <c r="H42" s="128">
        <f t="shared" si="3"/>
        <v>102.36125789405853</v>
      </c>
    </row>
    <row r="43" spans="1:8" x14ac:dyDescent="0.3">
      <c r="A43" s="109">
        <v>3131</v>
      </c>
      <c r="B43" s="110" t="s">
        <v>140</v>
      </c>
      <c r="C43" s="126"/>
      <c r="D43" s="126"/>
      <c r="E43" s="126"/>
      <c r="F43" s="126"/>
      <c r="G43" s="124"/>
      <c r="H43" s="129"/>
    </row>
    <row r="44" spans="1:8" ht="22.8" x14ac:dyDescent="0.3">
      <c r="A44" s="109">
        <v>3132</v>
      </c>
      <c r="B44" s="110" t="s">
        <v>141</v>
      </c>
      <c r="C44" s="126">
        <v>735020</v>
      </c>
      <c r="D44" s="126"/>
      <c r="E44" s="126"/>
      <c r="F44" s="126">
        <v>794221</v>
      </c>
      <c r="G44" s="124">
        <f t="shared" si="2"/>
        <v>108.05433865745148</v>
      </c>
      <c r="H44" s="129"/>
    </row>
    <row r="45" spans="1:8" x14ac:dyDescent="0.3">
      <c r="A45" s="111">
        <v>32</v>
      </c>
      <c r="B45" s="112" t="s">
        <v>183</v>
      </c>
      <c r="C45" s="121">
        <v>662923</v>
      </c>
      <c r="D45" s="121">
        <v>1028700</v>
      </c>
      <c r="E45" s="121">
        <v>1028700</v>
      </c>
      <c r="F45" s="121">
        <v>1055838</v>
      </c>
      <c r="G45" s="122">
        <f t="shared" si="2"/>
        <v>159.27008114064529</v>
      </c>
      <c r="H45" s="128">
        <f t="shared" si="3"/>
        <v>102.63808690580345</v>
      </c>
    </row>
    <row r="46" spans="1:8" x14ac:dyDescent="0.3">
      <c r="A46" s="109">
        <v>321</v>
      </c>
      <c r="B46" s="110" t="s">
        <v>184</v>
      </c>
      <c r="C46" s="123">
        <v>113217</v>
      </c>
      <c r="D46" s="123">
        <v>127600</v>
      </c>
      <c r="E46" s="123">
        <v>127600</v>
      </c>
      <c r="F46" s="123">
        <v>145346</v>
      </c>
      <c r="G46" s="124">
        <f t="shared" si="2"/>
        <v>128.37824708303523</v>
      </c>
      <c r="H46" s="128">
        <f t="shared" si="3"/>
        <v>113.9075235109718</v>
      </c>
    </row>
    <row r="47" spans="1:8" x14ac:dyDescent="0.3">
      <c r="A47" s="109">
        <v>3211</v>
      </c>
      <c r="B47" s="110" t="s">
        <v>142</v>
      </c>
      <c r="C47" s="126">
        <v>4609</v>
      </c>
      <c r="D47" s="126"/>
      <c r="E47" s="126"/>
      <c r="F47" s="126">
        <v>14516</v>
      </c>
      <c r="G47" s="124">
        <f t="shared" si="2"/>
        <v>314.94901280104142</v>
      </c>
      <c r="H47" s="129"/>
    </row>
    <row r="48" spans="1:8" ht="22.8" x14ac:dyDescent="0.3">
      <c r="A48" s="109">
        <v>3212</v>
      </c>
      <c r="B48" s="110" t="s">
        <v>143</v>
      </c>
      <c r="C48" s="126">
        <v>102870</v>
      </c>
      <c r="D48" s="126"/>
      <c r="E48" s="126"/>
      <c r="F48" s="126">
        <v>129430</v>
      </c>
      <c r="G48" s="124">
        <f t="shared" si="2"/>
        <v>125.81899484786622</v>
      </c>
      <c r="H48" s="129"/>
    </row>
    <row r="49" spans="1:8" x14ac:dyDescent="0.3">
      <c r="A49" s="109">
        <v>3213</v>
      </c>
      <c r="B49" s="110" t="s">
        <v>144</v>
      </c>
      <c r="C49" s="126">
        <v>5738</v>
      </c>
      <c r="D49" s="126"/>
      <c r="E49" s="126"/>
      <c r="F49" s="126">
        <v>1400</v>
      </c>
      <c r="G49" s="124">
        <f t="shared" si="2"/>
        <v>24.398745207389332</v>
      </c>
      <c r="H49" s="129"/>
    </row>
    <row r="50" spans="1:8" x14ac:dyDescent="0.3">
      <c r="A50" s="109">
        <v>3214</v>
      </c>
      <c r="B50" s="110" t="s">
        <v>145</v>
      </c>
      <c r="C50" s="126"/>
      <c r="D50" s="126"/>
      <c r="E50" s="126"/>
      <c r="F50" s="126"/>
      <c r="G50" s="124"/>
      <c r="H50" s="129"/>
    </row>
    <row r="51" spans="1:8" x14ac:dyDescent="0.3">
      <c r="A51" s="109">
        <v>322</v>
      </c>
      <c r="B51" s="110" t="s">
        <v>185</v>
      </c>
      <c r="C51" s="123">
        <v>279662</v>
      </c>
      <c r="D51" s="123">
        <v>282000</v>
      </c>
      <c r="E51" s="123">
        <v>282000</v>
      </c>
      <c r="F51" s="123">
        <v>272338</v>
      </c>
      <c r="G51" s="124">
        <f t="shared" si="2"/>
        <v>97.381124357259836</v>
      </c>
      <c r="H51" s="128">
        <f t="shared" si="3"/>
        <v>96.573758865248223</v>
      </c>
    </row>
    <row r="52" spans="1:8" ht="22.8" x14ac:dyDescent="0.3">
      <c r="A52" s="109">
        <v>3221</v>
      </c>
      <c r="B52" s="110" t="s">
        <v>146</v>
      </c>
      <c r="C52" s="126">
        <v>124475</v>
      </c>
      <c r="D52" s="126"/>
      <c r="E52" s="126"/>
      <c r="F52" s="126">
        <v>72003</v>
      </c>
      <c r="G52" s="124">
        <f t="shared" si="2"/>
        <v>57.845350471982329</v>
      </c>
      <c r="H52" s="129"/>
    </row>
    <row r="53" spans="1:8" x14ac:dyDescent="0.3">
      <c r="A53" s="109">
        <v>3222</v>
      </c>
      <c r="B53" s="110" t="s">
        <v>147</v>
      </c>
      <c r="C53" s="126">
        <v>7272</v>
      </c>
      <c r="D53" s="126"/>
      <c r="E53" s="126"/>
      <c r="F53" s="126">
        <v>14200</v>
      </c>
      <c r="G53" s="124">
        <f t="shared" si="2"/>
        <v>195.26952695269526</v>
      </c>
      <c r="H53" s="129"/>
    </row>
    <row r="54" spans="1:8" x14ac:dyDescent="0.3">
      <c r="A54" s="109">
        <v>3223</v>
      </c>
      <c r="B54" s="110" t="s">
        <v>148</v>
      </c>
      <c r="C54" s="126">
        <v>131653</v>
      </c>
      <c r="D54" s="126"/>
      <c r="E54" s="126"/>
      <c r="F54" s="126">
        <v>165744</v>
      </c>
      <c r="G54" s="124">
        <f t="shared" si="2"/>
        <v>125.89458652670278</v>
      </c>
      <c r="H54" s="129"/>
    </row>
    <row r="55" spans="1:8" ht="22.8" x14ac:dyDescent="0.3">
      <c r="A55" s="109">
        <v>3224</v>
      </c>
      <c r="B55" s="110" t="s">
        <v>149</v>
      </c>
      <c r="C55" s="126">
        <v>16262</v>
      </c>
      <c r="D55" s="126"/>
      <c r="E55" s="126"/>
      <c r="F55" s="126">
        <v>17874</v>
      </c>
      <c r="G55" s="124">
        <f t="shared" si="2"/>
        <v>109.91267986717502</v>
      </c>
      <c r="H55" s="129"/>
    </row>
    <row r="56" spans="1:8" x14ac:dyDescent="0.3">
      <c r="A56" s="109">
        <v>3225</v>
      </c>
      <c r="B56" s="110" t="s">
        <v>150</v>
      </c>
      <c r="C56" s="126"/>
      <c r="D56" s="126"/>
      <c r="E56" s="126"/>
      <c r="F56" s="126">
        <v>820</v>
      </c>
      <c r="G56" s="124"/>
      <c r="H56" s="129"/>
    </row>
    <row r="57" spans="1:8" ht="22.8" x14ac:dyDescent="0.3">
      <c r="A57" s="109">
        <v>3227</v>
      </c>
      <c r="B57" s="110" t="s">
        <v>151</v>
      </c>
      <c r="C57" s="126"/>
      <c r="D57" s="126"/>
      <c r="E57" s="126"/>
      <c r="F57" s="126">
        <v>1697</v>
      </c>
      <c r="G57" s="124"/>
      <c r="H57" s="129"/>
    </row>
    <row r="58" spans="1:8" x14ac:dyDescent="0.3">
      <c r="A58" s="109">
        <v>323</v>
      </c>
      <c r="B58" s="110" t="s">
        <v>186</v>
      </c>
      <c r="C58" s="123">
        <v>209600</v>
      </c>
      <c r="D58" s="123">
        <v>561800</v>
      </c>
      <c r="E58" s="123">
        <v>561800</v>
      </c>
      <c r="F58" s="123">
        <v>570949</v>
      </c>
      <c r="G58" s="124">
        <f t="shared" si="2"/>
        <v>272.39933206106872</v>
      </c>
      <c r="H58" s="128">
        <f t="shared" si="3"/>
        <v>101.62851548593805</v>
      </c>
    </row>
    <row r="59" spans="1:8" x14ac:dyDescent="0.3">
      <c r="A59" s="109">
        <v>3231</v>
      </c>
      <c r="B59" s="110" t="s">
        <v>152</v>
      </c>
      <c r="C59" s="126">
        <v>35064</v>
      </c>
      <c r="D59" s="126"/>
      <c r="E59" s="126"/>
      <c r="F59" s="126">
        <v>42656</v>
      </c>
      <c r="G59" s="124">
        <f t="shared" si="2"/>
        <v>121.65183664156972</v>
      </c>
      <c r="H59" s="129"/>
    </row>
    <row r="60" spans="1:8" ht="22.8" x14ac:dyDescent="0.3">
      <c r="A60" s="109">
        <v>3232</v>
      </c>
      <c r="B60" s="110" t="s">
        <v>153</v>
      </c>
      <c r="C60" s="126">
        <v>48717</v>
      </c>
      <c r="D60" s="126"/>
      <c r="E60" s="126"/>
      <c r="F60" s="126">
        <v>406394</v>
      </c>
      <c r="G60" s="124">
        <f t="shared" si="2"/>
        <v>834.19340271363183</v>
      </c>
      <c r="H60" s="129"/>
    </row>
    <row r="61" spans="1:8" x14ac:dyDescent="0.3">
      <c r="A61" s="109">
        <v>3234</v>
      </c>
      <c r="B61" s="110" t="s">
        <v>154</v>
      </c>
      <c r="C61" s="126">
        <v>56244</v>
      </c>
      <c r="D61" s="126"/>
      <c r="E61" s="126"/>
      <c r="F61" s="126">
        <v>53719</v>
      </c>
      <c r="G61" s="124">
        <f t="shared" si="2"/>
        <v>95.510632245217266</v>
      </c>
      <c r="H61" s="129"/>
    </row>
    <row r="62" spans="1:8" x14ac:dyDescent="0.3">
      <c r="A62" s="109">
        <v>3235</v>
      </c>
      <c r="B62" s="110" t="s">
        <v>155</v>
      </c>
      <c r="C62" s="126"/>
      <c r="D62" s="126"/>
      <c r="E62" s="126"/>
      <c r="F62" s="126"/>
      <c r="G62" s="124"/>
      <c r="H62" s="129"/>
    </row>
    <row r="63" spans="1:8" x14ac:dyDescent="0.3">
      <c r="A63" s="109">
        <v>3236</v>
      </c>
      <c r="B63" s="110" t="s">
        <v>156</v>
      </c>
      <c r="C63" s="126">
        <v>16150</v>
      </c>
      <c r="D63" s="126"/>
      <c r="E63" s="126"/>
      <c r="F63" s="126">
        <v>14300</v>
      </c>
      <c r="G63" s="124">
        <f t="shared" si="2"/>
        <v>88.544891640866879</v>
      </c>
      <c r="H63" s="129"/>
    </row>
    <row r="64" spans="1:8" x14ac:dyDescent="0.3">
      <c r="A64" s="109">
        <v>3237</v>
      </c>
      <c r="B64" s="110" t="s">
        <v>157</v>
      </c>
      <c r="C64" s="126">
        <v>825</v>
      </c>
      <c r="D64" s="126"/>
      <c r="E64" s="126"/>
      <c r="F64" s="126">
        <v>5191</v>
      </c>
      <c r="G64" s="124">
        <f t="shared" si="2"/>
        <v>629.21212121212125</v>
      </c>
      <c r="H64" s="129"/>
    </row>
    <row r="65" spans="1:8" x14ac:dyDescent="0.3">
      <c r="A65" s="109">
        <v>3238</v>
      </c>
      <c r="B65" s="110" t="s">
        <v>158</v>
      </c>
      <c r="C65" s="126">
        <v>7500</v>
      </c>
      <c r="D65" s="126"/>
      <c r="E65" s="126"/>
      <c r="F65" s="126">
        <v>9000</v>
      </c>
      <c r="G65" s="124">
        <f t="shared" si="2"/>
        <v>120</v>
      </c>
      <c r="H65" s="129"/>
    </row>
    <row r="66" spans="1:8" x14ac:dyDescent="0.3">
      <c r="A66" s="109">
        <v>3239</v>
      </c>
      <c r="B66" s="110" t="s">
        <v>159</v>
      </c>
      <c r="C66" s="126">
        <v>45100</v>
      </c>
      <c r="D66" s="126"/>
      <c r="E66" s="126"/>
      <c r="F66" s="126">
        <v>39689</v>
      </c>
      <c r="G66" s="124">
        <f t="shared" si="2"/>
        <v>88.00221729490022</v>
      </c>
      <c r="H66" s="129"/>
    </row>
    <row r="67" spans="1:8" x14ac:dyDescent="0.3">
      <c r="A67" s="109">
        <v>329</v>
      </c>
      <c r="B67" s="110" t="s">
        <v>167</v>
      </c>
      <c r="C67" s="123">
        <v>60444</v>
      </c>
      <c r="D67" s="123">
        <v>57300</v>
      </c>
      <c r="E67" s="123">
        <v>57300</v>
      </c>
      <c r="F67" s="123">
        <v>67205</v>
      </c>
      <c r="G67" s="124">
        <f t="shared" si="2"/>
        <v>111.18556018794257</v>
      </c>
      <c r="H67" s="128">
        <f t="shared" si="3"/>
        <v>117.28621291448516</v>
      </c>
    </row>
    <row r="68" spans="1:8" ht="22.8" x14ac:dyDescent="0.3">
      <c r="A68" s="109">
        <v>3291</v>
      </c>
      <c r="B68" s="110" t="s">
        <v>160</v>
      </c>
      <c r="C68" s="126">
        <v>13957</v>
      </c>
      <c r="D68" s="126"/>
      <c r="E68" s="126"/>
      <c r="F68" s="126">
        <v>13645</v>
      </c>
      <c r="G68" s="124">
        <f t="shared" si="2"/>
        <v>97.764562585082757</v>
      </c>
      <c r="H68" s="129"/>
    </row>
    <row r="69" spans="1:8" x14ac:dyDescent="0.3">
      <c r="A69" s="109">
        <v>3292</v>
      </c>
      <c r="B69" s="110" t="s">
        <v>161</v>
      </c>
      <c r="C69" s="126">
        <v>14361</v>
      </c>
      <c r="D69" s="126"/>
      <c r="E69" s="126"/>
      <c r="F69" s="126">
        <v>13314</v>
      </c>
      <c r="G69" s="124">
        <f t="shared" si="2"/>
        <v>92.709421349488196</v>
      </c>
      <c r="H69" s="129"/>
    </row>
    <row r="70" spans="1:8" x14ac:dyDescent="0.3">
      <c r="A70" s="109">
        <v>3293</v>
      </c>
      <c r="B70" s="110" t="s">
        <v>162</v>
      </c>
      <c r="C70" s="126">
        <v>9601</v>
      </c>
      <c r="D70" s="126"/>
      <c r="E70" s="126"/>
      <c r="F70" s="126">
        <v>5560</v>
      </c>
      <c r="G70" s="124">
        <f t="shared" si="2"/>
        <v>57.910634308926156</v>
      </c>
      <c r="H70" s="129"/>
    </row>
    <row r="71" spans="1:8" x14ac:dyDescent="0.3">
      <c r="A71" s="109">
        <v>3294</v>
      </c>
      <c r="B71" s="110" t="s">
        <v>163</v>
      </c>
      <c r="C71" s="126">
        <v>1400</v>
      </c>
      <c r="D71" s="126"/>
      <c r="E71" s="126"/>
      <c r="F71" s="126">
        <v>1900</v>
      </c>
      <c r="G71" s="124">
        <f t="shared" si="2"/>
        <v>135.71428571428572</v>
      </c>
      <c r="H71" s="129"/>
    </row>
    <row r="72" spans="1:8" x14ac:dyDescent="0.3">
      <c r="A72" s="109">
        <v>3295</v>
      </c>
      <c r="B72" s="110" t="s">
        <v>164</v>
      </c>
      <c r="C72" s="126">
        <v>21125</v>
      </c>
      <c r="D72" s="126"/>
      <c r="E72" s="126"/>
      <c r="F72" s="126">
        <v>18550</v>
      </c>
      <c r="G72" s="124">
        <f t="shared" si="2"/>
        <v>87.810650887573956</v>
      </c>
      <c r="H72" s="129"/>
    </row>
    <row r="73" spans="1:8" x14ac:dyDescent="0.3">
      <c r="A73" s="109" t="s">
        <v>165</v>
      </c>
      <c r="B73" s="110" t="s">
        <v>166</v>
      </c>
      <c r="C73" s="126"/>
      <c r="D73" s="126"/>
      <c r="E73" s="126"/>
      <c r="F73" s="126">
        <v>12610</v>
      </c>
      <c r="G73" s="124"/>
      <c r="H73" s="129"/>
    </row>
    <row r="74" spans="1:8" x14ac:dyDescent="0.3">
      <c r="A74" s="109">
        <v>3299</v>
      </c>
      <c r="B74" s="110" t="s">
        <v>167</v>
      </c>
      <c r="C74" s="126"/>
      <c r="D74" s="126"/>
      <c r="E74" s="126"/>
      <c r="F74" s="126">
        <v>1626</v>
      </c>
      <c r="G74" s="124"/>
      <c r="H74" s="129"/>
    </row>
    <row r="75" spans="1:8" x14ac:dyDescent="0.3">
      <c r="A75" s="111">
        <v>34</v>
      </c>
      <c r="B75" s="112" t="s">
        <v>187</v>
      </c>
      <c r="C75" s="121">
        <v>3557</v>
      </c>
      <c r="D75" s="121">
        <v>3800</v>
      </c>
      <c r="E75" s="121">
        <v>3800</v>
      </c>
      <c r="F75" s="121">
        <v>3800</v>
      </c>
      <c r="G75" s="122">
        <f t="shared" si="2"/>
        <v>106.83159966263705</v>
      </c>
      <c r="H75" s="128">
        <f t="shared" si="3"/>
        <v>100</v>
      </c>
    </row>
    <row r="76" spans="1:8" x14ac:dyDescent="0.3">
      <c r="A76" s="109">
        <v>343</v>
      </c>
      <c r="B76" s="110" t="s">
        <v>188</v>
      </c>
      <c r="C76" s="123">
        <v>3557</v>
      </c>
      <c r="D76" s="123">
        <v>3800</v>
      </c>
      <c r="E76" s="123">
        <v>3800</v>
      </c>
      <c r="F76" s="123">
        <v>3800</v>
      </c>
      <c r="G76" s="124">
        <f t="shared" si="2"/>
        <v>106.83159966263705</v>
      </c>
      <c r="H76" s="128">
        <f t="shared" si="3"/>
        <v>100</v>
      </c>
    </row>
    <row r="77" spans="1:8" ht="22.8" x14ac:dyDescent="0.3">
      <c r="A77" s="109">
        <v>3431</v>
      </c>
      <c r="B77" s="110" t="s">
        <v>168</v>
      </c>
      <c r="C77" s="126">
        <v>3557</v>
      </c>
      <c r="D77" s="126"/>
      <c r="E77" s="126"/>
      <c r="F77" s="126">
        <v>3800</v>
      </c>
      <c r="G77" s="124">
        <f t="shared" si="2"/>
        <v>106.83159966263705</v>
      </c>
      <c r="H77" s="129"/>
    </row>
    <row r="78" spans="1:8" ht="24" x14ac:dyDescent="0.3">
      <c r="A78" s="111">
        <v>37</v>
      </c>
      <c r="B78" s="116" t="s">
        <v>178</v>
      </c>
      <c r="C78" s="121">
        <v>265654</v>
      </c>
      <c r="D78" s="121">
        <v>328500</v>
      </c>
      <c r="E78" s="121">
        <v>328500</v>
      </c>
      <c r="F78" s="121">
        <v>326589</v>
      </c>
      <c r="G78" s="127">
        <f t="shared" si="2"/>
        <v>122.9377310336001</v>
      </c>
      <c r="H78" s="128">
        <f t="shared" si="3"/>
        <v>99.418264840182644</v>
      </c>
    </row>
    <row r="79" spans="1:8" ht="22.8" x14ac:dyDescent="0.3">
      <c r="A79" s="109">
        <v>372</v>
      </c>
      <c r="B79" s="110" t="s">
        <v>205</v>
      </c>
      <c r="C79" s="123">
        <v>265654</v>
      </c>
      <c r="D79" s="123">
        <v>328500</v>
      </c>
      <c r="E79" s="123">
        <v>328500</v>
      </c>
      <c r="F79" s="123">
        <v>326589</v>
      </c>
      <c r="G79" s="124">
        <f t="shared" si="2"/>
        <v>122.9377310336001</v>
      </c>
      <c r="H79" s="128">
        <f t="shared" si="3"/>
        <v>99.418264840182644</v>
      </c>
    </row>
    <row r="80" spans="1:8" ht="22.8" x14ac:dyDescent="0.3">
      <c r="A80" s="109">
        <v>3721</v>
      </c>
      <c r="B80" s="110" t="s">
        <v>169</v>
      </c>
      <c r="C80" s="126"/>
      <c r="D80" s="126"/>
      <c r="E80" s="126"/>
      <c r="F80" s="126">
        <v>146564</v>
      </c>
      <c r="G80" s="124"/>
      <c r="H80" s="129"/>
    </row>
    <row r="81" spans="1:8" ht="22.8" x14ac:dyDescent="0.3">
      <c r="A81" s="109">
        <v>3722</v>
      </c>
      <c r="B81" s="110" t="s">
        <v>170</v>
      </c>
      <c r="C81" s="126">
        <v>265654</v>
      </c>
      <c r="D81" s="126"/>
      <c r="E81" s="126"/>
      <c r="F81" s="126">
        <v>180025</v>
      </c>
      <c r="G81" s="124">
        <f t="shared" si="2"/>
        <v>67.766719115842406</v>
      </c>
      <c r="H81" s="129"/>
    </row>
    <row r="82" spans="1:8" x14ac:dyDescent="0.3">
      <c r="A82" s="109" t="s">
        <v>171</v>
      </c>
      <c r="B82" s="110" t="s">
        <v>206</v>
      </c>
      <c r="C82" s="123">
        <v>6295437</v>
      </c>
      <c r="D82" s="123"/>
      <c r="E82" s="123"/>
      <c r="F82" s="123">
        <v>7242903</v>
      </c>
      <c r="G82" s="124">
        <f t="shared" si="2"/>
        <v>115.05004338856857</v>
      </c>
      <c r="H82" s="129"/>
    </row>
    <row r="83" spans="1:8" x14ac:dyDescent="0.3">
      <c r="A83" s="109" t="s">
        <v>171</v>
      </c>
      <c r="B83" s="110" t="s">
        <v>207</v>
      </c>
      <c r="C83" s="123">
        <v>199956</v>
      </c>
      <c r="D83" s="123"/>
      <c r="E83" s="123"/>
      <c r="F83" s="123">
        <v>184460</v>
      </c>
      <c r="G83" s="124">
        <f t="shared" si="2"/>
        <v>92.250295064914283</v>
      </c>
      <c r="H83" s="129"/>
    </row>
    <row r="84" spans="1:8" x14ac:dyDescent="0.3">
      <c r="A84" s="109" t="s">
        <v>171</v>
      </c>
      <c r="B84" s="110" t="s">
        <v>208</v>
      </c>
      <c r="C84" s="123">
        <v>0</v>
      </c>
      <c r="D84" s="123"/>
      <c r="E84" s="123"/>
      <c r="F84" s="123">
        <v>0</v>
      </c>
      <c r="G84" s="124"/>
      <c r="H84" s="129"/>
    </row>
    <row r="85" spans="1:8" ht="22.8" x14ac:dyDescent="0.3">
      <c r="A85" s="113">
        <v>4</v>
      </c>
      <c r="B85" s="114" t="s">
        <v>175</v>
      </c>
      <c r="C85" s="121">
        <v>229559</v>
      </c>
      <c r="D85" s="121">
        <v>196500</v>
      </c>
      <c r="E85" s="121">
        <v>196500</v>
      </c>
      <c r="F85" s="121">
        <v>186548</v>
      </c>
      <c r="G85" s="122">
        <f t="shared" si="2"/>
        <v>81.263640284197095</v>
      </c>
      <c r="H85" s="128">
        <f t="shared" si="3"/>
        <v>94.935368956743005</v>
      </c>
    </row>
    <row r="86" spans="1:8" ht="22.8" x14ac:dyDescent="0.3">
      <c r="A86" s="109">
        <v>41</v>
      </c>
      <c r="B86" s="110" t="s">
        <v>209</v>
      </c>
      <c r="C86" s="123">
        <v>0</v>
      </c>
      <c r="D86" s="123"/>
      <c r="E86" s="123"/>
      <c r="F86" s="123">
        <v>0</v>
      </c>
      <c r="G86" s="124"/>
      <c r="H86" s="129"/>
    </row>
    <row r="87" spans="1:8" x14ac:dyDescent="0.3">
      <c r="A87" s="109">
        <v>411</v>
      </c>
      <c r="B87" s="110" t="s">
        <v>210</v>
      </c>
      <c r="C87" s="123">
        <v>0</v>
      </c>
      <c r="D87" s="123"/>
      <c r="E87" s="123"/>
      <c r="F87" s="123">
        <v>0</v>
      </c>
      <c r="G87" s="124"/>
      <c r="H87" s="129"/>
    </row>
    <row r="88" spans="1:8" x14ac:dyDescent="0.3">
      <c r="A88" s="111">
        <v>42</v>
      </c>
      <c r="B88" s="115" t="s">
        <v>179</v>
      </c>
      <c r="C88" s="121">
        <v>229559</v>
      </c>
      <c r="D88" s="121">
        <v>196500</v>
      </c>
      <c r="E88" s="121">
        <v>196500</v>
      </c>
      <c r="F88" s="121">
        <v>186548</v>
      </c>
      <c r="G88" s="122">
        <f t="shared" si="2"/>
        <v>81.263640284197095</v>
      </c>
      <c r="H88" s="128">
        <f t="shared" si="3"/>
        <v>94.935368956743005</v>
      </c>
    </row>
    <row r="89" spans="1:8" x14ac:dyDescent="0.3">
      <c r="A89" s="109">
        <v>421</v>
      </c>
      <c r="B89" s="110" t="s">
        <v>211</v>
      </c>
      <c r="C89" s="123">
        <v>0</v>
      </c>
      <c r="D89" s="123"/>
      <c r="E89" s="123"/>
      <c r="F89" s="123">
        <v>0</v>
      </c>
      <c r="G89" s="124"/>
      <c r="H89" s="129"/>
    </row>
    <row r="90" spans="1:8" x14ac:dyDescent="0.3">
      <c r="A90" s="109">
        <v>422</v>
      </c>
      <c r="B90" s="110" t="s">
        <v>212</v>
      </c>
      <c r="C90" s="123">
        <v>59637</v>
      </c>
      <c r="D90" s="123">
        <v>35000</v>
      </c>
      <c r="E90" s="123">
        <v>35000</v>
      </c>
      <c r="F90" s="123">
        <v>34809</v>
      </c>
      <c r="G90" s="124">
        <f t="shared" si="2"/>
        <v>58.368127169374716</v>
      </c>
      <c r="H90" s="128">
        <f t="shared" si="3"/>
        <v>99.454285714285717</v>
      </c>
    </row>
    <row r="91" spans="1:8" x14ac:dyDescent="0.3">
      <c r="A91" s="109">
        <v>4221</v>
      </c>
      <c r="B91" s="110" t="s">
        <v>172</v>
      </c>
      <c r="C91" s="126">
        <v>49643</v>
      </c>
      <c r="D91" s="126"/>
      <c r="E91" s="126"/>
      <c r="F91" s="126">
        <v>34809</v>
      </c>
      <c r="G91" s="124"/>
      <c r="H91" s="129"/>
    </row>
    <row r="92" spans="1:8" x14ac:dyDescent="0.3">
      <c r="A92" s="109">
        <v>4222</v>
      </c>
      <c r="B92" s="110" t="s">
        <v>176</v>
      </c>
      <c r="C92" s="126">
        <v>6000</v>
      </c>
      <c r="D92" s="126"/>
      <c r="E92" s="126"/>
      <c r="F92" s="126"/>
      <c r="G92" s="124"/>
      <c r="H92" s="129"/>
    </row>
    <row r="93" spans="1:8" x14ac:dyDescent="0.3">
      <c r="A93" s="109">
        <v>4226</v>
      </c>
      <c r="B93" s="110" t="s">
        <v>173</v>
      </c>
      <c r="C93" s="126">
        <v>3994</v>
      </c>
      <c r="D93" s="126"/>
      <c r="E93" s="126"/>
      <c r="F93" s="126"/>
      <c r="G93" s="124"/>
      <c r="H93" s="129"/>
    </row>
    <row r="94" spans="1:8" ht="22.8" x14ac:dyDescent="0.3">
      <c r="A94" s="109">
        <v>424</v>
      </c>
      <c r="B94" s="110" t="s">
        <v>213</v>
      </c>
      <c r="C94" s="123">
        <v>169922</v>
      </c>
      <c r="D94" s="123">
        <v>161500</v>
      </c>
      <c r="E94" s="123">
        <v>161500</v>
      </c>
      <c r="F94" s="123">
        <v>151739</v>
      </c>
      <c r="G94" s="124">
        <f t="shared" si="2"/>
        <v>89.299207871847088</v>
      </c>
      <c r="H94" s="128">
        <f t="shared" si="3"/>
        <v>93.956037151702787</v>
      </c>
    </row>
    <row r="95" spans="1:8" x14ac:dyDescent="0.3">
      <c r="A95" s="109">
        <v>4241</v>
      </c>
      <c r="B95" s="110" t="s">
        <v>177</v>
      </c>
      <c r="C95" s="126">
        <v>169922</v>
      </c>
      <c r="D95" s="126"/>
      <c r="E95" s="126"/>
      <c r="F95" s="126">
        <v>151739</v>
      </c>
      <c r="G95" s="124"/>
      <c r="H95" s="129"/>
    </row>
    <row r="96" spans="1:8" ht="22.8" x14ac:dyDescent="0.3">
      <c r="A96" s="109">
        <v>4242</v>
      </c>
      <c r="B96" s="110" t="s">
        <v>174</v>
      </c>
      <c r="C96" s="126"/>
      <c r="D96" s="126"/>
      <c r="E96" s="126"/>
      <c r="F96" s="126"/>
      <c r="G96" s="124"/>
      <c r="H96" s="129"/>
    </row>
    <row r="97" spans="2:6" x14ac:dyDescent="0.3">
      <c r="B97" s="125"/>
      <c r="C97" s="125"/>
      <c r="F97" s="125"/>
    </row>
    <row r="98" spans="2:6" x14ac:dyDescent="0.3">
      <c r="B98" s="125"/>
      <c r="C98" s="125"/>
      <c r="F98" s="125"/>
    </row>
    <row r="99" spans="2:6" x14ac:dyDescent="0.3">
      <c r="B99" s="125"/>
      <c r="C99" s="125"/>
      <c r="F99" s="125"/>
    </row>
    <row r="100" spans="2:6" x14ac:dyDescent="0.3">
      <c r="B100" s="125"/>
      <c r="C100" s="125"/>
      <c r="F100" s="125"/>
    </row>
    <row r="101" spans="2:6" x14ac:dyDescent="0.3">
      <c r="B101" s="125"/>
      <c r="C101" s="125"/>
      <c r="F101" s="125"/>
    </row>
    <row r="102" spans="2:6" x14ac:dyDescent="0.3">
      <c r="B102" s="125"/>
      <c r="C102" s="125"/>
      <c r="F102" s="125"/>
    </row>
    <row r="103" spans="2:6" x14ac:dyDescent="0.3">
      <c r="B103" s="125"/>
      <c r="C103" s="125"/>
      <c r="F103" s="125"/>
    </row>
    <row r="104" spans="2:6" x14ac:dyDescent="0.3">
      <c r="B104" s="125"/>
      <c r="C104" s="125"/>
      <c r="F104" s="125"/>
    </row>
    <row r="105" spans="2:6" x14ac:dyDescent="0.3">
      <c r="B105" s="125"/>
      <c r="C105" s="125"/>
      <c r="F105" s="125"/>
    </row>
    <row r="106" spans="2:6" x14ac:dyDescent="0.3">
      <c r="B106" s="125"/>
      <c r="C106" s="125"/>
      <c r="F106" s="125"/>
    </row>
    <row r="107" spans="2:6" x14ac:dyDescent="0.3">
      <c r="B107" s="125"/>
      <c r="C107" s="125"/>
      <c r="F107" s="125"/>
    </row>
    <row r="108" spans="2:6" x14ac:dyDescent="0.3">
      <c r="B108" s="125"/>
      <c r="C108" s="125"/>
      <c r="F108" s="125"/>
    </row>
    <row r="109" spans="2:6" x14ac:dyDescent="0.3">
      <c r="B109" s="125"/>
      <c r="C109" s="125"/>
      <c r="F109" s="125"/>
    </row>
    <row r="110" spans="2:6" x14ac:dyDescent="0.3">
      <c r="B110" s="125"/>
      <c r="C110" s="125"/>
      <c r="F110" s="125"/>
    </row>
    <row r="111" spans="2:6" x14ac:dyDescent="0.3">
      <c r="B111" s="125"/>
      <c r="C111" s="125"/>
      <c r="F111" s="125"/>
    </row>
    <row r="112" spans="2:6" x14ac:dyDescent="0.3">
      <c r="B112" s="125"/>
      <c r="C112" s="125"/>
      <c r="F112" s="125"/>
    </row>
    <row r="113" spans="2:6" x14ac:dyDescent="0.3">
      <c r="B113" s="125"/>
      <c r="C113" s="125"/>
      <c r="F113" s="125"/>
    </row>
    <row r="114" spans="2:6" x14ac:dyDescent="0.3">
      <c r="B114" s="125"/>
      <c r="C114" s="125"/>
      <c r="F114" s="125"/>
    </row>
    <row r="115" spans="2:6" x14ac:dyDescent="0.3">
      <c r="B115" s="125"/>
      <c r="C115" s="125"/>
      <c r="F115" s="125"/>
    </row>
    <row r="116" spans="2:6" x14ac:dyDescent="0.3">
      <c r="B116" s="125"/>
      <c r="C116" s="125"/>
      <c r="F116" s="125"/>
    </row>
    <row r="117" spans="2:6" x14ac:dyDescent="0.3">
      <c r="B117" s="125"/>
      <c r="C117" s="125"/>
      <c r="F117" s="125"/>
    </row>
    <row r="118" spans="2:6" x14ac:dyDescent="0.3">
      <c r="B118" s="125"/>
      <c r="C118" s="125"/>
      <c r="F118" s="125"/>
    </row>
    <row r="119" spans="2:6" x14ac:dyDescent="0.3">
      <c r="B119" s="125"/>
      <c r="C119" s="125"/>
      <c r="F119" s="125"/>
    </row>
    <row r="120" spans="2:6" x14ac:dyDescent="0.3">
      <c r="B120" s="125"/>
      <c r="C120" s="125"/>
      <c r="F120" s="125"/>
    </row>
    <row r="121" spans="2:6" x14ac:dyDescent="0.3">
      <c r="B121" s="125"/>
      <c r="C121" s="125"/>
      <c r="F121" s="125"/>
    </row>
    <row r="122" spans="2:6" x14ac:dyDescent="0.3">
      <c r="B122" s="125"/>
      <c r="C122" s="125"/>
      <c r="F122" s="125"/>
    </row>
    <row r="123" spans="2:6" x14ac:dyDescent="0.3">
      <c r="B123" s="125"/>
      <c r="C123" s="125"/>
      <c r="F123" s="125"/>
    </row>
    <row r="124" spans="2:6" x14ac:dyDescent="0.3">
      <c r="B124" s="125"/>
      <c r="C124" s="125"/>
      <c r="F124" s="125"/>
    </row>
    <row r="125" spans="2:6" x14ac:dyDescent="0.3">
      <c r="B125" s="125"/>
      <c r="C125" s="125"/>
      <c r="F125" s="125"/>
    </row>
    <row r="126" spans="2:6" x14ac:dyDescent="0.3">
      <c r="B126" s="125"/>
      <c r="C126" s="125"/>
      <c r="F126" s="125"/>
    </row>
    <row r="127" spans="2:6" x14ac:dyDescent="0.3">
      <c r="B127" s="125"/>
      <c r="C127" s="125"/>
      <c r="F127" s="125"/>
    </row>
    <row r="128" spans="2:6" x14ac:dyDescent="0.3">
      <c r="B128" s="125"/>
      <c r="C128" s="125"/>
      <c r="F128" s="125"/>
    </row>
    <row r="129" spans="2:6" x14ac:dyDescent="0.3">
      <c r="B129" s="125"/>
      <c r="C129" s="125"/>
      <c r="F129" s="125"/>
    </row>
    <row r="130" spans="2:6" x14ac:dyDescent="0.3">
      <c r="B130" s="125"/>
      <c r="C130" s="125"/>
      <c r="F130" s="125"/>
    </row>
    <row r="131" spans="2:6" x14ac:dyDescent="0.3">
      <c r="B131" s="125"/>
      <c r="C131" s="125"/>
      <c r="F131" s="125"/>
    </row>
    <row r="132" spans="2:6" x14ac:dyDescent="0.3">
      <c r="B132" s="125"/>
      <c r="C132" s="125"/>
      <c r="F132" s="125"/>
    </row>
    <row r="133" spans="2:6" x14ac:dyDescent="0.3">
      <c r="B133" s="125"/>
      <c r="C133" s="125"/>
      <c r="F133" s="125"/>
    </row>
    <row r="134" spans="2:6" x14ac:dyDescent="0.3">
      <c r="B134" s="125"/>
      <c r="C134" s="125"/>
      <c r="F134" s="125"/>
    </row>
    <row r="135" spans="2:6" x14ac:dyDescent="0.3">
      <c r="B135" s="125"/>
      <c r="C135" s="125"/>
      <c r="F135" s="125"/>
    </row>
    <row r="136" spans="2:6" x14ac:dyDescent="0.3">
      <c r="B136" s="125"/>
      <c r="C136" s="125"/>
      <c r="F136" s="125"/>
    </row>
    <row r="137" spans="2:6" x14ac:dyDescent="0.3">
      <c r="B137" s="125"/>
      <c r="C137" s="125"/>
      <c r="F137" s="125"/>
    </row>
    <row r="138" spans="2:6" x14ac:dyDescent="0.3">
      <c r="B138" s="125"/>
      <c r="C138" s="125"/>
      <c r="F138" s="125"/>
    </row>
    <row r="139" spans="2:6" x14ac:dyDescent="0.3">
      <c r="B139" s="125"/>
      <c r="C139" s="125"/>
      <c r="F139" s="125"/>
    </row>
    <row r="140" spans="2:6" x14ac:dyDescent="0.3">
      <c r="B140" s="125"/>
      <c r="C140" s="125"/>
      <c r="F140" s="125"/>
    </row>
    <row r="141" spans="2:6" x14ac:dyDescent="0.3">
      <c r="B141" s="125"/>
      <c r="C141" s="125"/>
      <c r="F141" s="125"/>
    </row>
    <row r="142" spans="2:6" x14ac:dyDescent="0.3">
      <c r="B142" s="125"/>
      <c r="C142" s="125"/>
      <c r="F142" s="125"/>
    </row>
    <row r="143" spans="2:6" x14ac:dyDescent="0.3">
      <c r="B143" s="125"/>
      <c r="C143" s="125"/>
      <c r="F143" s="125"/>
    </row>
    <row r="144" spans="2:6" x14ac:dyDescent="0.3">
      <c r="B144" s="125"/>
      <c r="C144" s="125"/>
      <c r="F144" s="125"/>
    </row>
    <row r="145" spans="2:6" x14ac:dyDescent="0.3">
      <c r="B145" s="125"/>
      <c r="C145" s="125"/>
      <c r="F145" s="125"/>
    </row>
    <row r="146" spans="2:6" x14ac:dyDescent="0.3">
      <c r="B146" s="125"/>
      <c r="C146" s="125"/>
      <c r="F146" s="125"/>
    </row>
    <row r="147" spans="2:6" x14ac:dyDescent="0.3">
      <c r="B147" s="125"/>
      <c r="C147" s="125"/>
      <c r="F147" s="125"/>
    </row>
    <row r="148" spans="2:6" x14ac:dyDescent="0.3">
      <c r="B148" s="125"/>
      <c r="C148" s="125"/>
      <c r="F148" s="125"/>
    </row>
    <row r="149" spans="2:6" x14ac:dyDescent="0.3">
      <c r="B149" s="125"/>
      <c r="C149" s="125"/>
      <c r="F149" s="125"/>
    </row>
    <row r="150" spans="2:6" x14ac:dyDescent="0.3">
      <c r="B150" s="125"/>
      <c r="C150" s="125"/>
      <c r="F150" s="125"/>
    </row>
    <row r="151" spans="2:6" x14ac:dyDescent="0.3">
      <c r="B151" s="125"/>
      <c r="C151" s="125"/>
      <c r="F151" s="125"/>
    </row>
    <row r="152" spans="2:6" x14ac:dyDescent="0.3">
      <c r="B152" s="125"/>
      <c r="C152" s="125"/>
      <c r="F152" s="125"/>
    </row>
    <row r="153" spans="2:6" x14ac:dyDescent="0.3">
      <c r="B153" s="125"/>
      <c r="C153" s="125"/>
      <c r="F153" s="125"/>
    </row>
    <row r="154" spans="2:6" x14ac:dyDescent="0.3">
      <c r="B154" s="125"/>
      <c r="C154" s="125"/>
      <c r="F154" s="125"/>
    </row>
    <row r="155" spans="2:6" x14ac:dyDescent="0.3">
      <c r="B155" s="125"/>
      <c r="C155" s="125"/>
      <c r="F155" s="125"/>
    </row>
    <row r="156" spans="2:6" x14ac:dyDescent="0.3">
      <c r="B156" s="125"/>
      <c r="C156" s="125"/>
      <c r="F156" s="125"/>
    </row>
    <row r="157" spans="2:6" x14ac:dyDescent="0.3">
      <c r="B157" s="125"/>
      <c r="C157" s="125"/>
      <c r="F157" s="125"/>
    </row>
    <row r="158" spans="2:6" x14ac:dyDescent="0.3">
      <c r="B158" s="125"/>
      <c r="C158" s="125"/>
      <c r="F158" s="125"/>
    </row>
    <row r="159" spans="2:6" x14ac:dyDescent="0.3">
      <c r="B159" s="125"/>
      <c r="C159" s="125"/>
      <c r="F159" s="125"/>
    </row>
    <row r="160" spans="2:6" x14ac:dyDescent="0.3">
      <c r="B160" s="125"/>
      <c r="C160" s="125"/>
      <c r="F160" s="125"/>
    </row>
    <row r="161" spans="2:6" x14ac:dyDescent="0.3">
      <c r="B161" s="125"/>
      <c r="C161" s="125"/>
      <c r="F161" s="125"/>
    </row>
    <row r="162" spans="2:6" x14ac:dyDescent="0.3">
      <c r="B162" s="125"/>
      <c r="C162" s="125"/>
      <c r="F162" s="125"/>
    </row>
    <row r="163" spans="2:6" x14ac:dyDescent="0.3">
      <c r="B163" s="125"/>
      <c r="C163" s="125"/>
      <c r="F163" s="125"/>
    </row>
    <row r="164" spans="2:6" x14ac:dyDescent="0.3">
      <c r="B164" s="125"/>
      <c r="C164" s="125"/>
      <c r="F164" s="125"/>
    </row>
    <row r="165" spans="2:6" x14ac:dyDescent="0.3">
      <c r="B165" s="125"/>
      <c r="C165" s="125"/>
      <c r="F165" s="125"/>
    </row>
    <row r="166" spans="2:6" x14ac:dyDescent="0.3">
      <c r="B166" s="125"/>
      <c r="C166" s="125"/>
      <c r="F166" s="125"/>
    </row>
    <row r="167" spans="2:6" x14ac:dyDescent="0.3">
      <c r="B167" s="125"/>
      <c r="C167" s="125"/>
      <c r="F167" s="125"/>
    </row>
    <row r="168" spans="2:6" x14ac:dyDescent="0.3">
      <c r="B168" s="125"/>
      <c r="C168" s="125"/>
      <c r="F168" s="125"/>
    </row>
    <row r="169" spans="2:6" x14ac:dyDescent="0.3">
      <c r="B169" s="125"/>
      <c r="C169" s="125"/>
      <c r="F169" s="125"/>
    </row>
    <row r="170" spans="2:6" x14ac:dyDescent="0.3">
      <c r="B170" s="125"/>
      <c r="C170" s="125"/>
      <c r="F170" s="125"/>
    </row>
    <row r="171" spans="2:6" x14ac:dyDescent="0.3">
      <c r="B171" s="125"/>
      <c r="C171" s="125"/>
      <c r="F171" s="125"/>
    </row>
    <row r="172" spans="2:6" x14ac:dyDescent="0.3">
      <c r="B172" s="125"/>
      <c r="C172" s="125"/>
      <c r="F172" s="125"/>
    </row>
    <row r="173" spans="2:6" x14ac:dyDescent="0.3">
      <c r="B173" s="125"/>
      <c r="C173" s="125"/>
      <c r="F173" s="125"/>
    </row>
    <row r="174" spans="2:6" x14ac:dyDescent="0.3">
      <c r="B174" s="125"/>
      <c r="C174" s="125"/>
      <c r="F174" s="125"/>
    </row>
    <row r="175" spans="2:6" x14ac:dyDescent="0.3">
      <c r="B175" s="125"/>
      <c r="C175" s="125"/>
      <c r="F175" s="125"/>
    </row>
    <row r="176" spans="2:6" x14ac:dyDescent="0.3">
      <c r="B176" s="125"/>
      <c r="C176" s="125"/>
      <c r="F176" s="125"/>
    </row>
    <row r="177" spans="2:6" x14ac:dyDescent="0.3">
      <c r="B177" s="125"/>
      <c r="C177" s="125"/>
      <c r="F177" s="125"/>
    </row>
    <row r="178" spans="2:6" x14ac:dyDescent="0.3">
      <c r="B178" s="125"/>
      <c r="C178" s="125"/>
      <c r="F178" s="125"/>
    </row>
    <row r="179" spans="2:6" x14ac:dyDescent="0.3">
      <c r="B179" s="125"/>
      <c r="C179" s="125"/>
      <c r="F179" s="125"/>
    </row>
    <row r="180" spans="2:6" x14ac:dyDescent="0.3">
      <c r="B180" s="125"/>
      <c r="C180" s="125"/>
      <c r="F180" s="125"/>
    </row>
    <row r="181" spans="2:6" x14ac:dyDescent="0.3">
      <c r="B181" s="125"/>
      <c r="C181" s="125"/>
      <c r="F181" s="125"/>
    </row>
    <row r="182" spans="2:6" x14ac:dyDescent="0.3">
      <c r="B182" s="125"/>
      <c r="C182" s="125"/>
      <c r="F182" s="125"/>
    </row>
    <row r="183" spans="2:6" x14ac:dyDescent="0.3">
      <c r="B183" s="125"/>
      <c r="C183" s="125"/>
      <c r="F183" s="125"/>
    </row>
    <row r="184" spans="2:6" x14ac:dyDescent="0.3">
      <c r="B184" s="125"/>
      <c r="C184" s="125"/>
      <c r="F184" s="125"/>
    </row>
    <row r="185" spans="2:6" x14ac:dyDescent="0.3">
      <c r="B185" s="125"/>
      <c r="C185" s="125"/>
      <c r="F185" s="125"/>
    </row>
    <row r="186" spans="2:6" x14ac:dyDescent="0.3">
      <c r="B186" s="125"/>
      <c r="C186" s="125"/>
      <c r="F186" s="125"/>
    </row>
    <row r="187" spans="2:6" x14ac:dyDescent="0.3">
      <c r="B187" s="125"/>
      <c r="C187" s="125"/>
      <c r="F187" s="125"/>
    </row>
    <row r="188" spans="2:6" x14ac:dyDescent="0.3">
      <c r="B188" s="125"/>
      <c r="C188" s="125"/>
      <c r="F188" s="125"/>
    </row>
    <row r="189" spans="2:6" x14ac:dyDescent="0.3">
      <c r="B189" s="125"/>
      <c r="C189" s="125"/>
      <c r="F189" s="125"/>
    </row>
    <row r="190" spans="2:6" x14ac:dyDescent="0.3">
      <c r="B190" s="125"/>
      <c r="C190" s="125"/>
      <c r="F190" s="125"/>
    </row>
    <row r="191" spans="2:6" x14ac:dyDescent="0.3">
      <c r="B191" s="125"/>
      <c r="C191" s="125"/>
      <c r="F191" s="125"/>
    </row>
    <row r="192" spans="2:6" x14ac:dyDescent="0.3">
      <c r="B192" s="125"/>
      <c r="C192" s="125"/>
      <c r="F192" s="125"/>
    </row>
    <row r="193" spans="2:6" x14ac:dyDescent="0.3">
      <c r="B193" s="125"/>
      <c r="C193" s="125"/>
      <c r="F193" s="125"/>
    </row>
    <row r="194" spans="2:6" x14ac:dyDescent="0.3">
      <c r="B194" s="125"/>
      <c r="C194" s="125"/>
      <c r="F194" s="125"/>
    </row>
    <row r="195" spans="2:6" x14ac:dyDescent="0.3">
      <c r="B195" s="125"/>
      <c r="C195" s="125"/>
      <c r="F195" s="125"/>
    </row>
    <row r="196" spans="2:6" x14ac:dyDescent="0.3">
      <c r="B196" s="125"/>
      <c r="C196" s="125"/>
      <c r="F196" s="125"/>
    </row>
    <row r="197" spans="2:6" x14ac:dyDescent="0.3">
      <c r="B197" s="125"/>
      <c r="C197" s="125"/>
      <c r="F197" s="125"/>
    </row>
    <row r="198" spans="2:6" x14ac:dyDescent="0.3">
      <c r="B198" s="125"/>
      <c r="C198" s="125"/>
      <c r="F198" s="125"/>
    </row>
    <row r="199" spans="2:6" x14ac:dyDescent="0.3">
      <c r="B199" s="125"/>
      <c r="C199" s="125"/>
      <c r="F199" s="125"/>
    </row>
    <row r="200" spans="2:6" x14ac:dyDescent="0.3">
      <c r="B200" s="125"/>
      <c r="C200" s="125"/>
      <c r="F200" s="125"/>
    </row>
    <row r="201" spans="2:6" x14ac:dyDescent="0.3">
      <c r="B201" s="125"/>
      <c r="C201" s="125"/>
      <c r="F201" s="125"/>
    </row>
    <row r="202" spans="2:6" x14ac:dyDescent="0.3">
      <c r="B202" s="125"/>
      <c r="C202" s="125"/>
      <c r="F202" s="125"/>
    </row>
    <row r="203" spans="2:6" x14ac:dyDescent="0.3">
      <c r="B203" s="125"/>
      <c r="C203" s="125"/>
      <c r="F203" s="125"/>
    </row>
    <row r="204" spans="2:6" x14ac:dyDescent="0.3">
      <c r="B204" s="125"/>
      <c r="C204" s="125"/>
      <c r="F204" s="125"/>
    </row>
    <row r="205" spans="2:6" x14ac:dyDescent="0.3">
      <c r="B205" s="125"/>
      <c r="C205" s="125"/>
      <c r="F205" s="125"/>
    </row>
    <row r="206" spans="2:6" x14ac:dyDescent="0.3">
      <c r="B206" s="125"/>
      <c r="C206" s="125"/>
      <c r="F206" s="125"/>
    </row>
    <row r="207" spans="2:6" x14ac:dyDescent="0.3">
      <c r="B207" s="125"/>
      <c r="C207" s="125"/>
      <c r="F207" s="125"/>
    </row>
    <row r="208" spans="2:6" x14ac:dyDescent="0.3">
      <c r="B208" s="125"/>
      <c r="C208" s="125"/>
      <c r="F208" s="125"/>
    </row>
    <row r="209" spans="2:6" x14ac:dyDescent="0.3">
      <c r="B209" s="125"/>
      <c r="C209" s="125"/>
      <c r="F209" s="125"/>
    </row>
    <row r="210" spans="2:6" x14ac:dyDescent="0.3">
      <c r="B210" s="125"/>
      <c r="C210" s="125"/>
      <c r="F210" s="125"/>
    </row>
    <row r="211" spans="2:6" x14ac:dyDescent="0.3">
      <c r="B211" s="125"/>
      <c r="C211" s="125"/>
      <c r="F211" s="125"/>
    </row>
    <row r="212" spans="2:6" x14ac:dyDescent="0.3">
      <c r="B212" s="125"/>
      <c r="C212" s="125"/>
      <c r="F212" s="125"/>
    </row>
    <row r="213" spans="2:6" x14ac:dyDescent="0.3">
      <c r="B213" s="125"/>
      <c r="C213" s="125"/>
      <c r="F213" s="125"/>
    </row>
    <row r="214" spans="2:6" x14ac:dyDescent="0.3">
      <c r="B214" s="125"/>
      <c r="C214" s="125"/>
      <c r="F214" s="125"/>
    </row>
    <row r="215" spans="2:6" x14ac:dyDescent="0.3">
      <c r="B215" s="125"/>
      <c r="C215" s="125"/>
      <c r="F215" s="125"/>
    </row>
    <row r="216" spans="2:6" x14ac:dyDescent="0.3">
      <c r="B216" s="125"/>
      <c r="C216" s="125"/>
      <c r="F216" s="125"/>
    </row>
    <row r="217" spans="2:6" x14ac:dyDescent="0.3">
      <c r="B217" s="125"/>
      <c r="C217" s="125"/>
      <c r="F217" s="125"/>
    </row>
    <row r="218" spans="2:6" x14ac:dyDescent="0.3">
      <c r="B218" s="125"/>
      <c r="C218" s="125"/>
      <c r="F218" s="125"/>
    </row>
    <row r="219" spans="2:6" x14ac:dyDescent="0.3">
      <c r="B219" s="125"/>
      <c r="C219" s="125"/>
      <c r="F219" s="125"/>
    </row>
    <row r="220" spans="2:6" x14ac:dyDescent="0.3">
      <c r="B220" s="125"/>
      <c r="C220" s="125"/>
      <c r="F220" s="125"/>
    </row>
    <row r="221" spans="2:6" x14ac:dyDescent="0.3">
      <c r="B221" s="125"/>
      <c r="C221" s="125"/>
      <c r="F221" s="125"/>
    </row>
    <row r="222" spans="2:6" x14ac:dyDescent="0.3">
      <c r="B222" s="125"/>
      <c r="C222" s="125"/>
      <c r="F222" s="125"/>
    </row>
    <row r="223" spans="2:6" x14ac:dyDescent="0.3">
      <c r="B223" s="125"/>
      <c r="C223" s="125"/>
      <c r="F223" s="125"/>
    </row>
    <row r="224" spans="2:6" x14ac:dyDescent="0.3">
      <c r="B224" s="125"/>
      <c r="C224" s="125"/>
      <c r="F224" s="125"/>
    </row>
    <row r="225" spans="2:6" x14ac:dyDescent="0.3">
      <c r="B225" s="125"/>
      <c r="C225" s="125"/>
      <c r="F225" s="125"/>
    </row>
    <row r="226" spans="2:6" x14ac:dyDescent="0.3">
      <c r="B226" s="125"/>
      <c r="C226" s="125"/>
      <c r="F226" s="125"/>
    </row>
    <row r="227" spans="2:6" x14ac:dyDescent="0.3">
      <c r="B227" s="125"/>
      <c r="C227" s="125"/>
      <c r="F227" s="125"/>
    </row>
    <row r="228" spans="2:6" x14ac:dyDescent="0.3">
      <c r="B228" s="125"/>
      <c r="C228" s="125"/>
      <c r="F228" s="125"/>
    </row>
    <row r="229" spans="2:6" x14ac:dyDescent="0.3">
      <c r="B229" s="125"/>
      <c r="C229" s="125"/>
      <c r="F229" s="125"/>
    </row>
    <row r="230" spans="2:6" x14ac:dyDescent="0.3">
      <c r="B230" s="125"/>
      <c r="C230" s="125"/>
      <c r="F230" s="125"/>
    </row>
    <row r="231" spans="2:6" x14ac:dyDescent="0.3">
      <c r="B231" s="125"/>
      <c r="C231" s="125"/>
      <c r="F231" s="125"/>
    </row>
    <row r="232" spans="2:6" x14ac:dyDescent="0.3">
      <c r="B232" s="125"/>
      <c r="C232" s="125"/>
      <c r="F232" s="125"/>
    </row>
    <row r="233" spans="2:6" x14ac:dyDescent="0.3">
      <c r="B233" s="125"/>
      <c r="C233" s="125"/>
      <c r="F233" s="125"/>
    </row>
    <row r="234" spans="2:6" x14ac:dyDescent="0.3">
      <c r="B234" s="125"/>
      <c r="C234" s="125"/>
      <c r="F234" s="125"/>
    </row>
    <row r="235" spans="2:6" x14ac:dyDescent="0.3">
      <c r="B235" s="125"/>
      <c r="C235" s="125"/>
      <c r="F235" s="125"/>
    </row>
    <row r="236" spans="2:6" x14ac:dyDescent="0.3">
      <c r="B236" s="125"/>
      <c r="C236" s="125"/>
      <c r="F236" s="125"/>
    </row>
    <row r="237" spans="2:6" x14ac:dyDescent="0.3">
      <c r="B237" s="125"/>
      <c r="C237" s="125"/>
      <c r="F237" s="125"/>
    </row>
    <row r="238" spans="2:6" x14ac:dyDescent="0.3">
      <c r="B238" s="125"/>
      <c r="C238" s="125"/>
      <c r="F238" s="125"/>
    </row>
    <row r="239" spans="2:6" x14ac:dyDescent="0.3">
      <c r="B239" s="125"/>
      <c r="C239" s="125"/>
      <c r="F239" s="125"/>
    </row>
    <row r="240" spans="2:6" x14ac:dyDescent="0.3">
      <c r="B240" s="125"/>
      <c r="C240" s="125"/>
      <c r="F240" s="125"/>
    </row>
    <row r="241" spans="2:6" x14ac:dyDescent="0.3">
      <c r="B241" s="125"/>
      <c r="C241" s="125"/>
      <c r="F241" s="125"/>
    </row>
    <row r="242" spans="2:6" x14ac:dyDescent="0.3">
      <c r="B242" s="125"/>
      <c r="C242" s="125"/>
      <c r="F242" s="125"/>
    </row>
    <row r="243" spans="2:6" x14ac:dyDescent="0.3">
      <c r="B243" s="125"/>
      <c r="C243" s="125"/>
      <c r="F243" s="125"/>
    </row>
    <row r="244" spans="2:6" x14ac:dyDescent="0.3">
      <c r="B244" s="125"/>
      <c r="C244" s="125"/>
      <c r="F244" s="125"/>
    </row>
    <row r="245" spans="2:6" x14ac:dyDescent="0.3">
      <c r="B245" s="125"/>
      <c r="C245" s="125"/>
      <c r="F245" s="125"/>
    </row>
    <row r="246" spans="2:6" x14ac:dyDescent="0.3">
      <c r="B246" s="125"/>
      <c r="C246" s="125"/>
      <c r="F246" s="125"/>
    </row>
    <row r="247" spans="2:6" x14ac:dyDescent="0.3">
      <c r="B247" s="125"/>
      <c r="C247" s="125"/>
      <c r="F247" s="125"/>
    </row>
    <row r="248" spans="2:6" x14ac:dyDescent="0.3">
      <c r="B248" s="125"/>
      <c r="C248" s="125"/>
      <c r="F248" s="125"/>
    </row>
    <row r="249" spans="2:6" x14ac:dyDescent="0.3">
      <c r="B249" s="125"/>
      <c r="C249" s="125"/>
      <c r="F249" s="125"/>
    </row>
    <row r="250" spans="2:6" x14ac:dyDescent="0.3">
      <c r="B250" s="125"/>
      <c r="C250" s="125"/>
      <c r="F250" s="125"/>
    </row>
    <row r="251" spans="2:6" x14ac:dyDescent="0.3">
      <c r="B251" s="125"/>
      <c r="C251" s="125"/>
      <c r="F251" s="125"/>
    </row>
    <row r="252" spans="2:6" x14ac:dyDescent="0.3">
      <c r="B252" s="125"/>
      <c r="C252" s="125"/>
      <c r="F252" s="125"/>
    </row>
    <row r="253" spans="2:6" x14ac:dyDescent="0.3">
      <c r="B253" s="125"/>
      <c r="C253" s="125"/>
      <c r="F253" s="125"/>
    </row>
    <row r="254" spans="2:6" x14ac:dyDescent="0.3">
      <c r="B254" s="125"/>
      <c r="C254" s="125"/>
      <c r="F254" s="125"/>
    </row>
    <row r="255" spans="2:6" x14ac:dyDescent="0.3">
      <c r="B255" s="125"/>
      <c r="C255" s="125"/>
      <c r="F255" s="125"/>
    </row>
    <row r="256" spans="2:6" x14ac:dyDescent="0.3">
      <c r="B256" s="125"/>
      <c r="C256" s="125"/>
      <c r="F256" s="125"/>
    </row>
    <row r="257" spans="2:6" x14ac:dyDescent="0.3">
      <c r="B257" s="125"/>
      <c r="C257" s="125"/>
      <c r="F257" s="125"/>
    </row>
    <row r="258" spans="2:6" x14ac:dyDescent="0.3">
      <c r="B258" s="125"/>
      <c r="C258" s="125"/>
      <c r="F258" s="125"/>
    </row>
    <row r="259" spans="2:6" x14ac:dyDescent="0.3">
      <c r="B259" s="125"/>
      <c r="C259" s="125"/>
      <c r="F259" s="125"/>
    </row>
    <row r="260" spans="2:6" x14ac:dyDescent="0.3">
      <c r="B260" s="125"/>
      <c r="C260" s="125"/>
      <c r="F260" s="125"/>
    </row>
    <row r="261" spans="2:6" x14ac:dyDescent="0.3">
      <c r="B261" s="125"/>
      <c r="C261" s="125"/>
      <c r="F261" s="125"/>
    </row>
    <row r="262" spans="2:6" x14ac:dyDescent="0.3">
      <c r="B262" s="125"/>
      <c r="C262" s="125"/>
      <c r="F262" s="125"/>
    </row>
    <row r="263" spans="2:6" x14ac:dyDescent="0.3">
      <c r="B263" s="125"/>
      <c r="C263" s="125"/>
      <c r="F263" s="125"/>
    </row>
    <row r="264" spans="2:6" x14ac:dyDescent="0.3">
      <c r="B264" s="125"/>
      <c r="C264" s="125"/>
      <c r="F264" s="125"/>
    </row>
    <row r="265" spans="2:6" x14ac:dyDescent="0.3">
      <c r="B265" s="125"/>
      <c r="C265" s="125"/>
      <c r="F265" s="125"/>
    </row>
    <row r="266" spans="2:6" x14ac:dyDescent="0.3">
      <c r="B266" s="125"/>
      <c r="C266" s="125"/>
      <c r="F266" s="125"/>
    </row>
    <row r="267" spans="2:6" x14ac:dyDescent="0.3">
      <c r="B267" s="125"/>
      <c r="C267" s="125"/>
      <c r="F267" s="125"/>
    </row>
    <row r="268" spans="2:6" x14ac:dyDescent="0.3">
      <c r="B268" s="125"/>
      <c r="C268" s="125"/>
      <c r="F268" s="125"/>
    </row>
    <row r="269" spans="2:6" x14ac:dyDescent="0.3">
      <c r="B269" s="125"/>
      <c r="C269" s="125"/>
      <c r="F269" s="125"/>
    </row>
    <row r="270" spans="2:6" x14ac:dyDescent="0.3">
      <c r="B270" s="125"/>
      <c r="C270" s="125"/>
      <c r="F270" s="125"/>
    </row>
    <row r="271" spans="2:6" x14ac:dyDescent="0.3">
      <c r="B271" s="125"/>
      <c r="C271" s="125"/>
      <c r="F271" s="125"/>
    </row>
    <row r="272" spans="2:6" x14ac:dyDescent="0.3">
      <c r="B272" s="125"/>
      <c r="C272" s="125"/>
      <c r="F272" s="125"/>
    </row>
    <row r="273" spans="2:6" x14ac:dyDescent="0.3">
      <c r="B273" s="125"/>
      <c r="C273" s="125"/>
      <c r="F273" s="125"/>
    </row>
    <row r="274" spans="2:6" x14ac:dyDescent="0.3">
      <c r="B274" s="125"/>
      <c r="C274" s="125"/>
      <c r="F274" s="125"/>
    </row>
    <row r="275" spans="2:6" x14ac:dyDescent="0.3">
      <c r="B275" s="125"/>
      <c r="C275" s="125"/>
      <c r="F275" s="125"/>
    </row>
    <row r="276" spans="2:6" x14ac:dyDescent="0.3">
      <c r="B276" s="125"/>
      <c r="C276" s="125"/>
      <c r="F276" s="125"/>
    </row>
    <row r="277" spans="2:6" x14ac:dyDescent="0.3">
      <c r="B277" s="125"/>
      <c r="C277" s="125"/>
      <c r="F277" s="125"/>
    </row>
    <row r="278" spans="2:6" x14ac:dyDescent="0.3">
      <c r="B278" s="125"/>
      <c r="C278" s="125"/>
      <c r="F278" s="125"/>
    </row>
    <row r="279" spans="2:6" x14ac:dyDescent="0.3">
      <c r="B279" s="125"/>
      <c r="C279" s="125"/>
      <c r="F279" s="125"/>
    </row>
    <row r="280" spans="2:6" x14ac:dyDescent="0.3">
      <c r="B280" s="125"/>
      <c r="C280" s="125"/>
      <c r="F280" s="125"/>
    </row>
    <row r="281" spans="2:6" x14ac:dyDescent="0.3">
      <c r="B281" s="125"/>
      <c r="C281" s="125"/>
      <c r="F281" s="125"/>
    </row>
    <row r="282" spans="2:6" x14ac:dyDescent="0.3">
      <c r="B282" s="125"/>
      <c r="C282" s="125"/>
      <c r="F282" s="125"/>
    </row>
    <row r="283" spans="2:6" x14ac:dyDescent="0.3">
      <c r="B283" s="125"/>
      <c r="C283" s="125"/>
      <c r="F283" s="125"/>
    </row>
    <row r="284" spans="2:6" x14ac:dyDescent="0.3">
      <c r="B284" s="125"/>
      <c r="C284" s="125"/>
      <c r="F284" s="125"/>
    </row>
    <row r="285" spans="2:6" x14ac:dyDescent="0.3">
      <c r="B285" s="125"/>
      <c r="C285" s="125"/>
      <c r="F285" s="125"/>
    </row>
    <row r="286" spans="2:6" x14ac:dyDescent="0.3">
      <c r="B286" s="125"/>
      <c r="C286" s="125"/>
      <c r="F286" s="125"/>
    </row>
    <row r="287" spans="2:6" x14ac:dyDescent="0.3">
      <c r="B287" s="125"/>
      <c r="C287" s="125"/>
      <c r="F287" s="125"/>
    </row>
    <row r="288" spans="2:6" x14ac:dyDescent="0.3">
      <c r="B288" s="125"/>
      <c r="C288" s="125"/>
      <c r="F288" s="125"/>
    </row>
    <row r="289" spans="1:6" x14ac:dyDescent="0.3">
      <c r="B289" s="125"/>
      <c r="C289" s="125"/>
      <c r="F289" s="125"/>
    </row>
    <row r="290" spans="1:6" x14ac:dyDescent="0.3">
      <c r="A290" s="142"/>
      <c r="B290" s="125"/>
      <c r="C290" s="125"/>
      <c r="D290" s="142"/>
      <c r="F290" s="125"/>
    </row>
  </sheetData>
  <sheetProtection algorithmName="SHA-512" hashValue="Xag9KyoIz5/CeJXKAgCtal2Uc3aaCVVG91qDCJvnx1oogT415bEFDv+D9yJ+5b7YHQVfWWLl+2NylcIV3LlJTA==" saltValue="FLuQlrh3XcayqQJcF/aj/A==" spinCount="100000" sheet="1" objects="1" scenarios="1"/>
  <mergeCells count="17">
    <mergeCell ref="E6:E8"/>
    <mergeCell ref="F6:F8"/>
    <mergeCell ref="F34:F36"/>
    <mergeCell ref="G34:G36"/>
    <mergeCell ref="H34:H36"/>
    <mergeCell ref="C3:E3"/>
    <mergeCell ref="B5:H5"/>
    <mergeCell ref="B33:H33"/>
    <mergeCell ref="B34:B36"/>
    <mergeCell ref="C34:C36"/>
    <mergeCell ref="D34:D36"/>
    <mergeCell ref="E34:E36"/>
    <mergeCell ref="H6:H8"/>
    <mergeCell ref="G6:G8"/>
    <mergeCell ref="B6:B8"/>
    <mergeCell ref="C6:C8"/>
    <mergeCell ref="D6:D8"/>
  </mergeCells>
  <conditionalFormatting sqref="C27:C28 F27:F28 C16:C17 F16:F17 C12:C13 F12:F13 C20:C21 F20:F21 C24 F24">
    <cfRule type="cellIs" dxfId="3" priority="5" stopIfTrue="1" operator="notEqual">
      <formula>ROUND(C12,0)</formula>
    </cfRule>
    <cfRule type="cellIs" dxfId="2" priority="6" stopIfTrue="1" operator="lessThan">
      <formula>0</formula>
    </cfRule>
  </conditionalFormatting>
  <conditionalFormatting sqref="C80:F81 C68:F74 C77:F77 C43:F44 C47:F50 C95:F96 C40:F41 C52:F57 C59:F66 C91:F93">
    <cfRule type="cellIs" dxfId="1" priority="1" stopIfTrue="1" operator="notEqual">
      <formula>ROUND(C40,0)</formula>
    </cfRule>
    <cfRule type="cellIs" dxfId="0"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C11:C27 F11:F27 F8:F9 C8:C9 F36:F37 C36:C37 C38:F96" xr:uid="{2669DDDD-590E-45DF-9942-A3528480C6CE}">
      <formula1>99999999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PH I RH po progr.ekon. i izvr.</vt:lpstr>
      <vt:lpstr>prihodi i rashodi EK.KL.</vt:lpstr>
      <vt:lpstr>'PH I RH po progr.ekon. i izvr.'!Podrucje_ispisa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2022-03-18T09:18:35Z</cp:lastPrinted>
  <dcterms:created xsi:type="dcterms:W3CDTF">2022-03-10T10:52:59Z</dcterms:created>
  <dcterms:modified xsi:type="dcterms:W3CDTF">2022-03-21T10:47:54Z</dcterms:modified>
</cp:coreProperties>
</file>